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lomatiebel.sharepoint.com/teams/OG-D25/Health/4 - Projects Maatschappijopbouw/AMRH - African Medecine Agency/projectvoorstel AU-NEPAD/"/>
    </mc:Choice>
  </mc:AlternateContent>
  <xr:revisionPtr revIDLastSave="3" documentId="8_{FF95E30F-48F2-469B-97F7-C562F4EBEB42}" xr6:coauthVersionLast="47" xr6:coauthVersionMax="47" xr10:uidLastSave="{3529760F-2662-45D8-982C-D3996FF98F2E}"/>
  <bookViews>
    <workbookView xWindow="-110" yWindow="-110" windowWidth="19420" windowHeight="10420" xr2:uid="{84831933-7ACD-47E6-BDEE-5FDB4771F66A}"/>
  </bookViews>
  <sheets>
    <sheet name="Budget Summary" sheetId="2" r:id="rId1"/>
    <sheet name="Budget Detail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31" i="1"/>
  <c r="G28" i="1"/>
  <c r="G29" i="1"/>
  <c r="G30" i="1"/>
  <c r="G31" i="1"/>
  <c r="F30" i="1"/>
  <c r="G167" i="1"/>
  <c r="D5" i="1"/>
  <c r="F104" i="1"/>
  <c r="H104" i="1" s="1"/>
  <c r="G104" i="1"/>
  <c r="G123" i="1"/>
  <c r="F123" i="1"/>
  <c r="G131" i="1"/>
  <c r="G132" i="1"/>
  <c r="G133" i="1"/>
  <c r="G135" i="1"/>
  <c r="G130" i="1"/>
  <c r="F130" i="1"/>
  <c r="G93" i="1"/>
  <c r="F93" i="1"/>
  <c r="G92" i="1"/>
  <c r="F92" i="1"/>
  <c r="G91" i="1"/>
  <c r="F91" i="1"/>
  <c r="G90" i="1"/>
  <c r="F90" i="1"/>
  <c r="H92" i="1" l="1"/>
  <c r="H90" i="1"/>
  <c r="G94" i="1"/>
  <c r="H93" i="1"/>
  <c r="H123" i="1"/>
  <c r="H91" i="1"/>
  <c r="G27" i="1"/>
  <c r="F31" i="1"/>
  <c r="F29" i="1"/>
  <c r="F28" i="1"/>
  <c r="F27" i="1"/>
  <c r="F53" i="1"/>
  <c r="H53" i="1" s="1"/>
  <c r="F54" i="1"/>
  <c r="F55" i="1"/>
  <c r="F56" i="1"/>
  <c r="G164" i="1"/>
  <c r="G165" i="1"/>
  <c r="G166" i="1"/>
  <c r="G163" i="1"/>
  <c r="F166" i="1"/>
  <c r="F157" i="1"/>
  <c r="G157" i="1"/>
  <c r="F156" i="1"/>
  <c r="G156" i="1"/>
  <c r="G147" i="1"/>
  <c r="F147" i="1"/>
  <c r="H146" i="1"/>
  <c r="H145" i="1"/>
  <c r="F136" i="1"/>
  <c r="F135" i="1"/>
  <c r="H135" i="1" s="1"/>
  <c r="F134" i="1"/>
  <c r="H134" i="1" s="1"/>
  <c r="F133" i="1"/>
  <c r="H133" i="1" s="1"/>
  <c r="F132" i="1"/>
  <c r="H132" i="1" s="1"/>
  <c r="F131" i="1"/>
  <c r="H130" i="1"/>
  <c r="G124" i="1"/>
  <c r="F124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F88" i="1"/>
  <c r="H88" i="1" s="1"/>
  <c r="G75" i="1"/>
  <c r="G76" i="1"/>
  <c r="G77" i="1"/>
  <c r="G78" i="1"/>
  <c r="G79" i="1"/>
  <c r="G80" i="1"/>
  <c r="G81" i="1"/>
  <c r="G74" i="1"/>
  <c r="F74" i="1"/>
  <c r="F75" i="1"/>
  <c r="F76" i="1"/>
  <c r="F77" i="1"/>
  <c r="F78" i="1"/>
  <c r="F79" i="1"/>
  <c r="F80" i="1"/>
  <c r="F81" i="1"/>
  <c r="G39" i="1"/>
  <c r="G40" i="1"/>
  <c r="G41" i="1"/>
  <c r="G42" i="1"/>
  <c r="G43" i="1"/>
  <c r="G44" i="1"/>
  <c r="G45" i="1"/>
  <c r="G46" i="1"/>
  <c r="G38" i="1"/>
  <c r="G63" i="1"/>
  <c r="G64" i="1"/>
  <c r="G65" i="1"/>
  <c r="G66" i="1"/>
  <c r="G62" i="1"/>
  <c r="F63" i="1"/>
  <c r="F64" i="1"/>
  <c r="F65" i="1"/>
  <c r="F66" i="1"/>
  <c r="F62" i="1"/>
  <c r="F44" i="1"/>
  <c r="F45" i="1"/>
  <c r="F46" i="1"/>
  <c r="F43" i="1"/>
  <c r="F42" i="1"/>
  <c r="F41" i="1"/>
  <c r="F40" i="1"/>
  <c r="F39" i="1"/>
  <c r="F38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4" i="1"/>
  <c r="F14" i="1"/>
  <c r="F12" i="1"/>
  <c r="G12" i="1"/>
  <c r="G13" i="1"/>
  <c r="F13" i="1"/>
  <c r="G11" i="1"/>
  <c r="F11" i="1"/>
  <c r="G10" i="1"/>
  <c r="F10" i="1"/>
  <c r="G9" i="1"/>
  <c r="F9" i="1"/>
  <c r="G8" i="1"/>
  <c r="F8" i="1"/>
  <c r="G7" i="1"/>
  <c r="F7" i="1"/>
  <c r="H29" i="1" l="1"/>
  <c r="G32" i="1"/>
  <c r="F32" i="1"/>
  <c r="H27" i="1"/>
  <c r="H28" i="1"/>
  <c r="G125" i="1"/>
  <c r="F125" i="1"/>
  <c r="H157" i="1"/>
  <c r="H166" i="1"/>
  <c r="H156" i="1"/>
  <c r="H147" i="1"/>
  <c r="G137" i="1"/>
  <c r="F137" i="1"/>
  <c r="H136" i="1"/>
  <c r="H131" i="1"/>
  <c r="H113" i="1"/>
  <c r="H124" i="1"/>
  <c r="H115" i="1"/>
  <c r="H111" i="1"/>
  <c r="H117" i="1"/>
  <c r="G118" i="1"/>
  <c r="H114" i="1"/>
  <c r="H116" i="1"/>
  <c r="H112" i="1"/>
  <c r="F118" i="1"/>
  <c r="H80" i="1"/>
  <c r="H78" i="1"/>
  <c r="H64" i="1"/>
  <c r="H66" i="1"/>
  <c r="H65" i="1"/>
  <c r="H63" i="1"/>
  <c r="H62" i="1"/>
  <c r="G67" i="1"/>
  <c r="F67" i="1"/>
  <c r="F47" i="1"/>
  <c r="G47" i="1"/>
  <c r="H44" i="1"/>
  <c r="H42" i="1"/>
  <c r="H40" i="1"/>
  <c r="H46" i="1"/>
  <c r="H39" i="1"/>
  <c r="H41" i="1"/>
  <c r="H45" i="1"/>
  <c r="H43" i="1"/>
  <c r="H38" i="1"/>
  <c r="H22" i="1"/>
  <c r="H23" i="1"/>
  <c r="H21" i="1"/>
  <c r="H24" i="1"/>
  <c r="H20" i="1"/>
  <c r="H19" i="1"/>
  <c r="F25" i="1"/>
  <c r="H18" i="1"/>
  <c r="H17" i="1"/>
  <c r="G25" i="1"/>
  <c r="F15" i="1"/>
  <c r="G15" i="1"/>
  <c r="H8" i="1"/>
  <c r="H14" i="1"/>
  <c r="H12" i="1"/>
  <c r="H7" i="1"/>
  <c r="H13" i="1"/>
  <c r="H11" i="1"/>
  <c r="H10" i="1"/>
  <c r="H9" i="1"/>
  <c r="H54" i="1"/>
  <c r="H56" i="1"/>
  <c r="F52" i="1"/>
  <c r="F152" i="1"/>
  <c r="F153" i="1"/>
  <c r="F154" i="1"/>
  <c r="F155" i="1"/>
  <c r="F163" i="1"/>
  <c r="F164" i="1"/>
  <c r="F165" i="1"/>
  <c r="F167" i="1"/>
  <c r="G152" i="1"/>
  <c r="G153" i="1"/>
  <c r="G154" i="1"/>
  <c r="G155" i="1"/>
  <c r="F5" i="1"/>
  <c r="F87" i="1"/>
  <c r="H74" i="1"/>
  <c r="H75" i="1"/>
  <c r="H76" i="1"/>
  <c r="H77" i="1"/>
  <c r="H79" i="1"/>
  <c r="H81" i="1"/>
  <c r="F99" i="1"/>
  <c r="F100" i="1"/>
  <c r="F101" i="1"/>
  <c r="F102" i="1"/>
  <c r="F103" i="1"/>
  <c r="F105" i="1"/>
  <c r="G105" i="1"/>
  <c r="G103" i="1"/>
  <c r="G102" i="1"/>
  <c r="G101" i="1"/>
  <c r="G100" i="1"/>
  <c r="G99" i="1"/>
  <c r="G82" i="1"/>
  <c r="H87" i="1" l="1"/>
  <c r="H94" i="1" s="1"/>
  <c r="F94" i="1"/>
  <c r="F33" i="1"/>
  <c r="G33" i="1"/>
  <c r="H32" i="1"/>
  <c r="H125" i="1"/>
  <c r="G158" i="1"/>
  <c r="F158" i="1"/>
  <c r="H137" i="1"/>
  <c r="H118" i="1"/>
  <c r="H55" i="1"/>
  <c r="H67" i="1"/>
  <c r="H47" i="1"/>
  <c r="H5" i="1"/>
  <c r="H25" i="1"/>
  <c r="H15" i="1"/>
  <c r="H165" i="1"/>
  <c r="H164" i="1"/>
  <c r="H103" i="1"/>
  <c r="H153" i="1"/>
  <c r="H154" i="1"/>
  <c r="H152" i="1"/>
  <c r="H101" i="1"/>
  <c r="F57" i="1"/>
  <c r="H105" i="1"/>
  <c r="G106" i="1"/>
  <c r="G138" i="1" s="1"/>
  <c r="F106" i="1"/>
  <c r="H167" i="1"/>
  <c r="H52" i="1"/>
  <c r="G168" i="1"/>
  <c r="H99" i="1"/>
  <c r="H102" i="1"/>
  <c r="G57" i="1"/>
  <c r="H163" i="1"/>
  <c r="H82" i="1"/>
  <c r="F82" i="1"/>
  <c r="F168" i="1"/>
  <c r="H100" i="1"/>
  <c r="H155" i="1"/>
  <c r="F138" i="1" l="1"/>
  <c r="B3" i="2" s="1"/>
  <c r="H33" i="1"/>
  <c r="F169" i="1"/>
  <c r="B4" i="2" s="1"/>
  <c r="G169" i="1"/>
  <c r="C4" i="2" s="1"/>
  <c r="H158" i="1"/>
  <c r="C3" i="2"/>
  <c r="G68" i="1"/>
  <c r="C2" i="2" s="1"/>
  <c r="F68" i="1"/>
  <c r="B2" i="2" s="1"/>
  <c r="H57" i="1"/>
  <c r="H106" i="1"/>
  <c r="H138" i="1" s="1"/>
  <c r="H168" i="1"/>
  <c r="H169" i="1" l="1"/>
  <c r="H68" i="1"/>
  <c r="D4" i="2"/>
  <c r="D2" i="2"/>
  <c r="C5" i="2"/>
  <c r="C6" i="2" s="1"/>
  <c r="C7" i="2" s="1"/>
  <c r="D3" i="2"/>
  <c r="B5" i="2"/>
  <c r="B6" i="2" s="1"/>
  <c r="B7" i="2" s="1"/>
  <c r="D5" i="2" l="1"/>
  <c r="D6" i="2" s="1"/>
  <c r="D7" i="2" s="1"/>
</calcChain>
</file>

<file path=xl/sharedStrings.xml><?xml version="1.0" encoding="utf-8"?>
<sst xmlns="http://schemas.openxmlformats.org/spreadsheetml/2006/main" count="283" uniqueCount="93">
  <si>
    <t>Budget Assumptions (Narrative)</t>
  </si>
  <si>
    <t xml:space="preserve">Cost element </t>
  </si>
  <si>
    <t>Unit cost</t>
  </si>
  <si>
    <t>Units</t>
  </si>
  <si>
    <t>Days</t>
  </si>
  <si>
    <t>Frequency</t>
  </si>
  <si>
    <t>Y1</t>
  </si>
  <si>
    <t>Y2</t>
  </si>
  <si>
    <t>Total Cost (USD)</t>
  </si>
  <si>
    <t xml:space="preserve">Air tickets </t>
  </si>
  <si>
    <t>Accomodation and DSA</t>
  </si>
  <si>
    <t>Ground transport</t>
  </si>
  <si>
    <t>TOTAL</t>
  </si>
  <si>
    <t xml:space="preserve">Conferencing </t>
  </si>
  <si>
    <t xml:space="preserve">Interpretation </t>
  </si>
  <si>
    <t>Consultancy fees</t>
  </si>
  <si>
    <t>Air travel</t>
  </si>
  <si>
    <t>Conferencing</t>
  </si>
  <si>
    <t>Interpretation</t>
  </si>
  <si>
    <t>Translation</t>
  </si>
  <si>
    <t>physical attendance</t>
  </si>
  <si>
    <t>Sub-total</t>
  </si>
  <si>
    <t>Months</t>
  </si>
  <si>
    <t>Yr 1</t>
  </si>
  <si>
    <t>Yr 2</t>
  </si>
  <si>
    <t>Visa</t>
  </si>
  <si>
    <t>Consultancy fee</t>
  </si>
  <si>
    <t>Work Packages</t>
  </si>
  <si>
    <t>Year 1</t>
  </si>
  <si>
    <t>Year 2</t>
  </si>
  <si>
    <t xml:space="preserve">Total </t>
  </si>
  <si>
    <t xml:space="preserve">Total Direct Costs </t>
  </si>
  <si>
    <t>Management fee &amp; Overheads</t>
  </si>
  <si>
    <t>Grand Total</t>
  </si>
  <si>
    <t>Travel</t>
  </si>
  <si>
    <t>TOTAL Work package 2</t>
  </si>
  <si>
    <t>TOTAL Work package 3</t>
  </si>
  <si>
    <t>Continental joint assessment of products</t>
  </si>
  <si>
    <t>AMRH and AMA operationalisation secretariat strengthened</t>
  </si>
  <si>
    <t>Staff salaries and recruitment costs</t>
  </si>
  <si>
    <t>Engage a consultant to support RCOREs and RCD TC, and convene RCD TC &amp; subcommittee meetings</t>
  </si>
  <si>
    <t>Interpretation - physical</t>
  </si>
  <si>
    <t>Interpretation - virtual</t>
  </si>
  <si>
    <t>RCD Sub-committee Meetings (including RCOREs representatives when required)</t>
  </si>
  <si>
    <t>Activity 3.1.1</t>
  </si>
  <si>
    <t>Activity 3.1.2</t>
  </si>
  <si>
    <t>Facilitation Fee</t>
  </si>
  <si>
    <t>Activity 3.1.4</t>
  </si>
  <si>
    <t>Activity 3.1.5</t>
  </si>
  <si>
    <t>NRAs twinning programme</t>
  </si>
  <si>
    <t>Travel for NRAs</t>
  </si>
  <si>
    <t>TOTAL Work package 3.1</t>
  </si>
  <si>
    <t xml:space="preserve">Conduct training in different field of regulatory science. </t>
  </si>
  <si>
    <t>Work Package 2: Regulation of medical devices and in-vitro diagnostics</t>
  </si>
  <si>
    <t>Activity 3.2.1</t>
  </si>
  <si>
    <t>AMDF TC meeting</t>
  </si>
  <si>
    <t xml:space="preserve">Facilitate development and adoption of continental procedures and processes for joint regulatory activities </t>
  </si>
  <si>
    <t xml:space="preserve">Development and operationalisation of the continental certification procedure for priority IVDs </t>
  </si>
  <si>
    <t>Activity 3.2.2</t>
  </si>
  <si>
    <t>Activity 3.2.3</t>
  </si>
  <si>
    <t>Consultancy and translation</t>
  </si>
  <si>
    <t>Activity 3.2.4</t>
  </si>
  <si>
    <t>Support countries to strengthen policies, processes, guidelines and technical capacity for regulation of medical devices and IVDs</t>
  </si>
  <si>
    <t>Train regulators on continental guidelines and processes</t>
  </si>
  <si>
    <t>Activity 3.2.5</t>
  </si>
  <si>
    <t>Activity 3.2.6</t>
  </si>
  <si>
    <t xml:space="preserve">Designate and operationalize RCOREs for IVDs </t>
  </si>
  <si>
    <t>Programme Officer – Regulatory Capacity Strengthening</t>
  </si>
  <si>
    <t xml:space="preserve">Programme Officer – Medical Devices and Diagnostics </t>
  </si>
  <si>
    <t>Activity 3.3.1</t>
  </si>
  <si>
    <t>Activity 3.3.2</t>
  </si>
  <si>
    <t>Audio and video conferencing equipment</t>
  </si>
  <si>
    <t>Engage partners to support regulatory harmonization and AMA operationalization</t>
  </si>
  <si>
    <t>Activity 3.3.3</t>
  </si>
  <si>
    <t>Work Package 3: Strengthening the capacity of the AUDA-NEPAD to facilitate regulatory harmonization and technical operationalization of the Africa Medicines Agency (AMA)</t>
  </si>
  <si>
    <t>Travel for Secretariat and AUC, design and printing</t>
  </si>
  <si>
    <t xml:space="preserve">Work Package 1: Regulatory Capacity Development </t>
  </si>
  <si>
    <t xml:space="preserve">Consultant to establish a mechanism for recognition of regulatory professionals </t>
  </si>
  <si>
    <t>Editing and Translation</t>
  </si>
  <si>
    <t>Editing, design and translation</t>
  </si>
  <si>
    <t>RCOREs monitoring and evaluation visits</t>
  </si>
  <si>
    <t>RCD TC and Annual RCORE Meetings</t>
  </si>
  <si>
    <t>Consultancy and travel for consultations</t>
  </si>
  <si>
    <t>Transport</t>
  </si>
  <si>
    <t>Travel for the application review committee and secretariat in Yr 1 and oversight visit in Yr 2</t>
  </si>
  <si>
    <t>Editing, design and translation of training manuals, and training interpretation</t>
  </si>
  <si>
    <t>Travel for TC Chairpersons, AMRH Steering Committee Chair &amp; Deputy, and Secretariat to attend 2 physical partnership platform meetings (usually held a day before another AMRH major event); and bilateral meetings</t>
  </si>
  <si>
    <t>Assessors fee</t>
  </si>
  <si>
    <t>Consultancy and travel for members, RCOREs, and secretariat (1 physical RCD meeting, 1 physical RCOREs annual meeting, and 2 virtual meetings)</t>
  </si>
  <si>
    <t xml:space="preserve">Convene joint meetings with the Africa CDC's Diagnostic Advisory Committee </t>
  </si>
  <si>
    <t>Editing, translation and design</t>
  </si>
  <si>
    <t xml:space="preserve">Advocacy for AMA Treaty ratification </t>
  </si>
  <si>
    <t>Design, translation in 4 languages &amp; printing of AMA ratification communication &amp; advocacy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</si>
</sst>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 wrapText="1"/>
    </xf>
    <xf numFmtId="165" fontId="3" fillId="5" borderId="9" xfId="1" applyNumberFormat="1" applyFont="1" applyFill="1" applyBorder="1" applyAlignment="1">
      <alignment vertical="center" wrapText="1"/>
    </xf>
    <xf numFmtId="165" fontId="3" fillId="5" borderId="9" xfId="1" applyNumberFormat="1" applyFont="1" applyFill="1" applyBorder="1" applyAlignment="1">
      <alignment horizontal="center" vertical="center" wrapText="1"/>
    </xf>
    <xf numFmtId="164" fontId="3" fillId="5" borderId="10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5" xfId="2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164" fontId="4" fillId="0" borderId="8" xfId="1" applyFont="1" applyFill="1" applyBorder="1" applyAlignment="1">
      <alignment horizontal="center" vertical="center" wrapText="1"/>
    </xf>
    <xf numFmtId="165" fontId="4" fillId="5" borderId="9" xfId="1" applyNumberFormat="1" applyFont="1" applyFill="1" applyBorder="1" applyAlignment="1">
      <alignment vertical="center" wrapText="1"/>
    </xf>
    <xf numFmtId="165" fontId="4" fillId="5" borderId="9" xfId="1" applyNumberFormat="1" applyFont="1" applyFill="1" applyBorder="1" applyAlignment="1">
      <alignment horizontal="center" vertical="center" wrapText="1"/>
    </xf>
    <xf numFmtId="164" fontId="4" fillId="5" borderId="11" xfId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165" fontId="4" fillId="5" borderId="12" xfId="1" applyNumberFormat="1" applyFont="1" applyFill="1" applyBorder="1" applyAlignment="1">
      <alignment horizontal="center" vertical="center" wrapText="1"/>
    </xf>
    <xf numFmtId="164" fontId="4" fillId="5" borderId="13" xfId="1" applyFont="1" applyFill="1" applyBorder="1" applyAlignment="1">
      <alignment horizontal="center" vertical="center" wrapText="1"/>
    </xf>
    <xf numFmtId="164" fontId="3" fillId="5" borderId="11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4" fillId="0" borderId="6" xfId="2" applyFont="1" applyBorder="1" applyAlignment="1">
      <alignment wrapText="1"/>
    </xf>
    <xf numFmtId="165" fontId="4" fillId="5" borderId="12" xfId="1" applyNumberFormat="1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9" fillId="0" borderId="5" xfId="2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165" fontId="9" fillId="0" borderId="7" xfId="1" applyNumberFormat="1" applyFont="1" applyBorder="1" applyAlignment="1">
      <alignment horizontal="center" vertical="center" wrapText="1"/>
    </xf>
    <xf numFmtId="164" fontId="9" fillId="0" borderId="8" xfId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wrapText="1"/>
    </xf>
    <xf numFmtId="164" fontId="2" fillId="9" borderId="6" xfId="1" applyFont="1" applyFill="1" applyBorder="1" applyAlignment="1">
      <alignment horizontal="right"/>
    </xf>
    <xf numFmtId="164" fontId="8" fillId="0" borderId="6" xfId="1" applyFont="1" applyBorder="1" applyAlignment="1">
      <alignment horizontal="right" wrapText="1"/>
    </xf>
    <xf numFmtId="164" fontId="8" fillId="0" borderId="6" xfId="1" applyFont="1" applyBorder="1" applyAlignment="1">
      <alignment wrapText="1"/>
    </xf>
    <xf numFmtId="0" fontId="0" fillId="10" borderId="6" xfId="0" applyFill="1" applyBorder="1" applyAlignment="1">
      <alignment wrapText="1"/>
    </xf>
    <xf numFmtId="164" fontId="8" fillId="10" borderId="6" xfId="1" applyFont="1" applyFill="1" applyBorder="1" applyAlignment="1">
      <alignment wrapText="1"/>
    </xf>
    <xf numFmtId="164" fontId="10" fillId="9" borderId="6" xfId="1" applyFont="1" applyFill="1" applyBorder="1" applyAlignment="1">
      <alignment wrapText="1"/>
    </xf>
    <xf numFmtId="164" fontId="11" fillId="11" borderId="6" xfId="0" applyNumberFormat="1" applyFont="1" applyFill="1" applyBorder="1" applyAlignment="1">
      <alignment wrapText="1"/>
    </xf>
    <xf numFmtId="164" fontId="3" fillId="0" borderId="0" xfId="1" applyFont="1" applyFill="1" applyBorder="1" applyAlignment="1">
      <alignment horizontal="center" vertical="center" wrapText="1"/>
    </xf>
    <xf numFmtId="165" fontId="4" fillId="0" borderId="7" xfId="1" applyNumberFormat="1" applyFont="1" applyBorder="1" applyAlignment="1">
      <alignment horizontal="center" vertical="center" wrapText="1"/>
    </xf>
    <xf numFmtId="165" fontId="3" fillId="0" borderId="9" xfId="1" applyNumberFormat="1" applyFont="1" applyFill="1" applyBorder="1" applyAlignment="1">
      <alignment vertical="center" wrapText="1"/>
    </xf>
    <xf numFmtId="165" fontId="3" fillId="0" borderId="9" xfId="1" applyNumberFormat="1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horizontal="center" vertical="center" wrapText="1"/>
    </xf>
    <xf numFmtId="164" fontId="3" fillId="0" borderId="11" xfId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164" fontId="11" fillId="0" borderId="2" xfId="0" applyNumberFormat="1" applyFont="1" applyBorder="1" applyAlignment="1">
      <alignment wrapText="1"/>
    </xf>
    <xf numFmtId="0" fontId="9" fillId="0" borderId="5" xfId="2" applyFont="1" applyFill="1" applyBorder="1" applyAlignment="1">
      <alignment wrapText="1"/>
    </xf>
    <xf numFmtId="164" fontId="9" fillId="0" borderId="8" xfId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4" fontId="4" fillId="5" borderId="10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wrapText="1"/>
    </xf>
    <xf numFmtId="0" fontId="4" fillId="0" borderId="19" xfId="2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2" xfId="1" applyFont="1" applyFill="1" applyBorder="1" applyAlignment="1">
      <alignment horizontal="center" vertical="center" wrapText="1"/>
    </xf>
    <xf numFmtId="0" fontId="3" fillId="12" borderId="9" xfId="2" applyFont="1" applyFill="1" applyBorder="1" applyAlignment="1">
      <alignment wrapText="1"/>
    </xf>
    <xf numFmtId="0" fontId="3" fillId="12" borderId="11" xfId="0" applyFont="1" applyFill="1" applyBorder="1" applyAlignment="1">
      <alignment horizontal="center" vertical="center" wrapText="1"/>
    </xf>
    <xf numFmtId="164" fontId="3" fillId="12" borderId="11" xfId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165" fontId="4" fillId="0" borderId="14" xfId="1" applyNumberFormat="1" applyFont="1" applyFill="1" applyBorder="1" applyAlignment="1">
      <alignment vertical="center" wrapText="1"/>
    </xf>
    <xf numFmtId="165" fontId="4" fillId="0" borderId="14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4" fillId="0" borderId="6" xfId="1" applyFont="1" applyFill="1" applyBorder="1" applyAlignment="1">
      <alignment horizontal="center" vertical="center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4" xfId="1" applyNumberFormat="1" applyFont="1" applyFill="1" applyBorder="1" applyAlignment="1">
      <alignment horizontal="center" vertical="center" wrapText="1"/>
    </xf>
    <xf numFmtId="0" fontId="14" fillId="0" borderId="0" xfId="0" applyFont="1"/>
    <xf numFmtId="165" fontId="9" fillId="0" borderId="6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1" fillId="11" borderId="16" xfId="0" applyFont="1" applyFill="1" applyBorder="1" applyAlignment="1">
      <alignment horizontal="left" wrapText="1"/>
    </xf>
    <xf numFmtId="0" fontId="11" fillId="11" borderId="17" xfId="0" applyFont="1" applyFill="1" applyBorder="1" applyAlignment="1">
      <alignment horizontal="left" wrapText="1"/>
    </xf>
    <xf numFmtId="0" fontId="11" fillId="11" borderId="18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wrapText="1"/>
    </xf>
    <xf numFmtId="0" fontId="13" fillId="0" borderId="11" xfId="2" applyFont="1" applyFill="1" applyBorder="1" applyAlignment="1">
      <alignment horizontal="center" wrapText="1"/>
    </xf>
  </cellXfs>
  <cellStyles count="3">
    <cellStyle name="Komma" xfId="1" builtinId="3"/>
    <cellStyle name="Normal 2" xfId="2" xr:uid="{7C598DB8-28AC-49B3-A1B4-15DB1B6667BE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8E53B-AD6D-4DC4-A749-9ACAE9B24398}">
  <dimension ref="A1:D7"/>
  <sheetViews>
    <sheetView tabSelected="1" workbookViewId="0">
      <selection activeCell="C11" sqref="C11"/>
    </sheetView>
  </sheetViews>
  <sheetFormatPr defaultRowHeight="14.5" x14ac:dyDescent="0.35"/>
  <cols>
    <col min="1" max="1" width="43.54296875" customWidth="1"/>
    <col min="2" max="2" width="15.6328125" customWidth="1"/>
    <col min="3" max="3" width="12.36328125" bestFit="1" customWidth="1"/>
    <col min="4" max="4" width="14.7265625" customWidth="1"/>
  </cols>
  <sheetData>
    <row r="1" spans="1:4" x14ac:dyDescent="0.35">
      <c r="A1" s="42" t="s">
        <v>27</v>
      </c>
      <c r="B1" s="43" t="s">
        <v>28</v>
      </c>
      <c r="C1" s="43" t="s">
        <v>29</v>
      </c>
      <c r="D1" s="43" t="s">
        <v>30</v>
      </c>
    </row>
    <row r="2" spans="1:4" ht="29" x14ac:dyDescent="0.35">
      <c r="A2" s="37" t="s">
        <v>76</v>
      </c>
      <c r="B2" s="44">
        <f>'Budget Details'!F68</f>
        <v>1246500</v>
      </c>
      <c r="C2" s="44">
        <f>'Budget Details'!G68</f>
        <v>731837.5</v>
      </c>
      <c r="D2" s="44">
        <f>SUM(B2:C2)</f>
        <v>1978337.5</v>
      </c>
    </row>
    <row r="3" spans="1:4" ht="29" x14ac:dyDescent="0.35">
      <c r="A3" s="37" t="s">
        <v>53</v>
      </c>
      <c r="B3" s="44">
        <f>'Budget Details'!F138</f>
        <v>446650</v>
      </c>
      <c r="C3" s="44">
        <f>'Budget Details'!G138</f>
        <v>368550</v>
      </c>
      <c r="D3" s="44">
        <f>SUM(B3:C3)</f>
        <v>815200</v>
      </c>
    </row>
    <row r="4" spans="1:4" ht="58.5" customHeight="1" x14ac:dyDescent="0.35">
      <c r="A4" s="37" t="s">
        <v>74</v>
      </c>
      <c r="B4" s="45">
        <f>'Budget Details'!F169</f>
        <v>475462</v>
      </c>
      <c r="C4" s="45">
        <f>'Budget Details'!G169</f>
        <v>434620</v>
      </c>
      <c r="D4" s="44">
        <f>SUM(B4:C4)</f>
        <v>910082</v>
      </c>
    </row>
    <row r="5" spans="1:4" x14ac:dyDescent="0.35">
      <c r="A5" s="46" t="s">
        <v>31</v>
      </c>
      <c r="B5" s="47">
        <f>SUM(B2:B4)</f>
        <v>2168612</v>
      </c>
      <c r="C5" s="47">
        <f>SUM(C2:C4)</f>
        <v>1535007.5</v>
      </c>
      <c r="D5" s="47">
        <f>SUM(D2:D4)</f>
        <v>3703619.5</v>
      </c>
    </row>
    <row r="6" spans="1:4" x14ac:dyDescent="0.35">
      <c r="A6" s="46" t="s">
        <v>32</v>
      </c>
      <c r="B6" s="47">
        <f>B5*8%</f>
        <v>173488.96</v>
      </c>
      <c r="C6" s="47">
        <f t="shared" ref="C6" si="0">C5*8%</f>
        <v>122800.6</v>
      </c>
      <c r="D6" s="47">
        <f>D5*8%</f>
        <v>296289.56</v>
      </c>
    </row>
    <row r="7" spans="1:4" x14ac:dyDescent="0.35">
      <c r="A7" s="42" t="s">
        <v>33</v>
      </c>
      <c r="B7" s="48">
        <f t="shared" ref="B7:D7" si="1">B5+B6</f>
        <v>2342100.96</v>
      </c>
      <c r="C7" s="48">
        <f t="shared" si="1"/>
        <v>1657808.1</v>
      </c>
      <c r="D7" s="48">
        <f t="shared" si="1"/>
        <v>3999909.06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29FE-9961-4FA6-8E49-D17D88897266}">
  <dimension ref="A1:AH169"/>
  <sheetViews>
    <sheetView topLeftCell="A4" zoomScale="86" zoomScaleNormal="86" workbookViewId="0">
      <selection activeCell="C15" sqref="C15"/>
    </sheetView>
  </sheetViews>
  <sheetFormatPr defaultColWidth="9.08984375" defaultRowHeight="14.5" x14ac:dyDescent="0.35"/>
  <cols>
    <col min="1" max="1" width="29.36328125" style="1" customWidth="1"/>
    <col min="2" max="4" width="9.08984375" style="1"/>
    <col min="5" max="5" width="11.26953125" style="1" customWidth="1"/>
    <col min="6" max="6" width="15.36328125" style="1" customWidth="1"/>
    <col min="7" max="7" width="15.81640625" style="1" customWidth="1"/>
    <col min="8" max="8" width="14.6328125" style="1" customWidth="1"/>
    <col min="9" max="16384" width="9.08984375" style="1"/>
  </cols>
  <sheetData>
    <row r="1" spans="1:8" ht="15.5" x14ac:dyDescent="0.35">
      <c r="A1" s="86" t="s">
        <v>76</v>
      </c>
      <c r="B1" s="87"/>
      <c r="C1" s="87"/>
      <c r="D1" s="87"/>
      <c r="E1" s="87"/>
      <c r="F1" s="87"/>
      <c r="G1" s="87"/>
      <c r="H1" s="88"/>
    </row>
    <row r="2" spans="1:8" ht="26.65" customHeight="1" x14ac:dyDescent="0.35">
      <c r="A2" s="16" t="s">
        <v>44</v>
      </c>
      <c r="B2" s="81" t="s">
        <v>40</v>
      </c>
      <c r="C2" s="82"/>
      <c r="D2" s="82"/>
      <c r="E2" s="82"/>
      <c r="F2" s="82"/>
      <c r="G2" s="82"/>
      <c r="H2" s="82"/>
    </row>
    <row r="3" spans="1:8" ht="28" x14ac:dyDescent="0.35">
      <c r="A3" s="16" t="s">
        <v>0</v>
      </c>
      <c r="B3" s="81" t="s">
        <v>88</v>
      </c>
      <c r="C3" s="82"/>
      <c r="D3" s="82"/>
      <c r="E3" s="82"/>
      <c r="F3" s="82"/>
      <c r="G3" s="82"/>
      <c r="H3" s="82"/>
    </row>
    <row r="4" spans="1:8" ht="28" x14ac:dyDescent="0.3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9" t="s">
        <v>23</v>
      </c>
      <c r="G4" s="19" t="s">
        <v>24</v>
      </c>
      <c r="H4" s="20" t="s">
        <v>8</v>
      </c>
    </row>
    <row r="5" spans="1:8" ht="15" customHeight="1" x14ac:dyDescent="0.35">
      <c r="A5" s="7" t="s">
        <v>15</v>
      </c>
      <c r="B5" s="8">
        <v>500</v>
      </c>
      <c r="C5" s="8">
        <v>1</v>
      </c>
      <c r="D5" s="8">
        <f>10*6</f>
        <v>60</v>
      </c>
      <c r="E5" s="8">
        <v>1</v>
      </c>
      <c r="F5" s="51">
        <f>B5*C5*D5*E5</f>
        <v>30000</v>
      </c>
      <c r="G5" s="51"/>
      <c r="H5" s="21">
        <f>SUM(F5:G5)</f>
        <v>30000</v>
      </c>
    </row>
    <row r="6" spans="1:8" ht="15" customHeight="1" x14ac:dyDescent="0.35">
      <c r="A6" s="91" t="s">
        <v>81</v>
      </c>
      <c r="B6" s="92"/>
      <c r="C6" s="92"/>
      <c r="D6" s="92"/>
      <c r="E6" s="92"/>
      <c r="F6" s="92"/>
      <c r="G6" s="92"/>
      <c r="H6" s="93"/>
    </row>
    <row r="7" spans="1:8" ht="14.25" customHeight="1" x14ac:dyDescent="0.35">
      <c r="A7" s="31" t="s">
        <v>16</v>
      </c>
      <c r="B7" s="32">
        <v>1000</v>
      </c>
      <c r="C7" s="32">
        <v>22</v>
      </c>
      <c r="D7" s="32">
        <v>1</v>
      </c>
      <c r="E7" s="32">
        <v>2</v>
      </c>
      <c r="F7" s="33">
        <f>B7*C7*D7*E7</f>
        <v>44000</v>
      </c>
      <c r="G7" s="33">
        <f>B7*C7*D7*E7</f>
        <v>44000</v>
      </c>
      <c r="H7" s="9">
        <f t="shared" ref="H7:H14" si="0">SUM(F7:G7)</f>
        <v>88000</v>
      </c>
    </row>
    <row r="8" spans="1:8" ht="15.5" x14ac:dyDescent="0.35">
      <c r="A8" s="31" t="s">
        <v>10</v>
      </c>
      <c r="B8" s="32">
        <v>300</v>
      </c>
      <c r="C8" s="32">
        <v>22</v>
      </c>
      <c r="D8" s="32">
        <v>4</v>
      </c>
      <c r="E8" s="32">
        <v>2</v>
      </c>
      <c r="F8" s="33">
        <f t="shared" ref="F8:F14" si="1">B8*C8*D8*E8</f>
        <v>52800</v>
      </c>
      <c r="G8" s="33">
        <f t="shared" ref="G8:G14" si="2">B8*C8*D8*E8</f>
        <v>52800</v>
      </c>
      <c r="H8" s="9">
        <f t="shared" si="0"/>
        <v>105600</v>
      </c>
    </row>
    <row r="9" spans="1:8" ht="15.5" x14ac:dyDescent="0.35">
      <c r="A9" s="31" t="s">
        <v>83</v>
      </c>
      <c r="B9" s="32">
        <v>50</v>
      </c>
      <c r="C9" s="32">
        <v>22</v>
      </c>
      <c r="D9" s="32">
        <v>2</v>
      </c>
      <c r="E9" s="32">
        <v>2</v>
      </c>
      <c r="F9" s="33">
        <f t="shared" si="1"/>
        <v>4400</v>
      </c>
      <c r="G9" s="33">
        <f t="shared" si="2"/>
        <v>4400</v>
      </c>
      <c r="H9" s="9">
        <f t="shared" si="0"/>
        <v>8800</v>
      </c>
    </row>
    <row r="10" spans="1:8" ht="14.25" customHeight="1" x14ac:dyDescent="0.35">
      <c r="A10" s="31" t="s">
        <v>17</v>
      </c>
      <c r="B10" s="32">
        <v>50</v>
      </c>
      <c r="C10" s="32">
        <v>35</v>
      </c>
      <c r="D10" s="32">
        <v>3</v>
      </c>
      <c r="E10" s="32">
        <v>2</v>
      </c>
      <c r="F10" s="33">
        <f t="shared" si="1"/>
        <v>10500</v>
      </c>
      <c r="G10" s="33">
        <f t="shared" si="2"/>
        <v>10500</v>
      </c>
      <c r="H10" s="9">
        <f t="shared" si="0"/>
        <v>21000</v>
      </c>
    </row>
    <row r="11" spans="1:8" ht="27.4" customHeight="1" x14ac:dyDescent="0.35">
      <c r="A11" s="63" t="s">
        <v>41</v>
      </c>
      <c r="B11" s="32">
        <v>2500</v>
      </c>
      <c r="C11" s="32">
        <v>1</v>
      </c>
      <c r="D11" s="32">
        <v>3</v>
      </c>
      <c r="E11" s="32">
        <v>2</v>
      </c>
      <c r="F11" s="33">
        <f t="shared" si="1"/>
        <v>15000</v>
      </c>
      <c r="G11" s="33">
        <f t="shared" si="2"/>
        <v>15000</v>
      </c>
      <c r="H11" s="9">
        <f t="shared" si="0"/>
        <v>30000</v>
      </c>
    </row>
    <row r="12" spans="1:8" ht="32.25" customHeight="1" x14ac:dyDescent="0.35">
      <c r="A12" s="63" t="s">
        <v>42</v>
      </c>
      <c r="B12" s="32">
        <v>800</v>
      </c>
      <c r="C12" s="32">
        <v>1</v>
      </c>
      <c r="D12" s="32">
        <v>1</v>
      </c>
      <c r="E12" s="32">
        <v>2</v>
      </c>
      <c r="F12" s="33">
        <f t="shared" si="1"/>
        <v>1600</v>
      </c>
      <c r="G12" s="33">
        <f t="shared" si="2"/>
        <v>1600</v>
      </c>
      <c r="H12" s="9">
        <f t="shared" si="0"/>
        <v>3200</v>
      </c>
    </row>
    <row r="13" spans="1:8" ht="14.25" customHeight="1" x14ac:dyDescent="0.35">
      <c r="A13" s="63" t="s">
        <v>19</v>
      </c>
      <c r="B13" s="32">
        <v>950</v>
      </c>
      <c r="C13" s="32">
        <v>1</v>
      </c>
      <c r="D13" s="32">
        <v>1</v>
      </c>
      <c r="E13" s="32">
        <v>4</v>
      </c>
      <c r="F13" s="33">
        <f t="shared" si="1"/>
        <v>3800</v>
      </c>
      <c r="G13" s="33">
        <f t="shared" si="2"/>
        <v>3800</v>
      </c>
      <c r="H13" s="9">
        <f t="shared" si="0"/>
        <v>7600</v>
      </c>
    </row>
    <row r="14" spans="1:8" ht="14.25" customHeight="1" thickBot="1" x14ac:dyDescent="0.4">
      <c r="A14" s="64" t="s">
        <v>25</v>
      </c>
      <c r="B14" s="65">
        <v>50</v>
      </c>
      <c r="C14" s="65">
        <v>12</v>
      </c>
      <c r="D14" s="65">
        <v>1</v>
      </c>
      <c r="E14" s="65">
        <v>2</v>
      </c>
      <c r="F14" s="66">
        <f t="shared" si="1"/>
        <v>1200</v>
      </c>
      <c r="G14" s="66">
        <f t="shared" si="2"/>
        <v>1200</v>
      </c>
      <c r="H14" s="67">
        <f t="shared" si="0"/>
        <v>2400</v>
      </c>
    </row>
    <row r="15" spans="1:8" ht="14.25" customHeight="1" thickBot="1" x14ac:dyDescent="0.4">
      <c r="A15" s="68" t="s">
        <v>21</v>
      </c>
      <c r="B15" s="69"/>
      <c r="C15" s="69"/>
      <c r="D15" s="69"/>
      <c r="E15" s="69"/>
      <c r="F15" s="70">
        <f>SUM(F7:F14)</f>
        <v>133300</v>
      </c>
      <c r="G15" s="70">
        <f t="shared" ref="G15:H15" si="3">SUM(G7:G14)</f>
        <v>133300</v>
      </c>
      <c r="H15" s="70">
        <f t="shared" si="3"/>
        <v>266600</v>
      </c>
    </row>
    <row r="16" spans="1:8" ht="14.25" customHeight="1" x14ac:dyDescent="0.35">
      <c r="A16" s="91" t="s">
        <v>43</v>
      </c>
      <c r="B16" s="92"/>
      <c r="C16" s="92"/>
      <c r="D16" s="92"/>
      <c r="E16" s="92"/>
      <c r="F16" s="92"/>
      <c r="G16" s="92"/>
      <c r="H16" s="93"/>
    </row>
    <row r="17" spans="1:8" ht="14.25" customHeight="1" x14ac:dyDescent="0.35">
      <c r="A17" s="31" t="s">
        <v>16</v>
      </c>
      <c r="B17" s="32">
        <v>1000</v>
      </c>
      <c r="C17" s="32">
        <v>14</v>
      </c>
      <c r="D17" s="32">
        <v>1</v>
      </c>
      <c r="E17" s="32">
        <v>2</v>
      </c>
      <c r="F17" s="33">
        <f>B17*C17*D17*E17</f>
        <v>28000</v>
      </c>
      <c r="G17" s="33">
        <f>B17*C17*D17*E17</f>
        <v>28000</v>
      </c>
      <c r="H17" s="9">
        <f t="shared" ref="H17:H24" si="4">SUM(F17:G17)</f>
        <v>56000</v>
      </c>
    </row>
    <row r="18" spans="1:8" ht="14.25" customHeight="1" x14ac:dyDescent="0.35">
      <c r="A18" s="31" t="s">
        <v>10</v>
      </c>
      <c r="B18" s="32">
        <v>300</v>
      </c>
      <c r="C18" s="32">
        <v>14</v>
      </c>
      <c r="D18" s="32">
        <v>4</v>
      </c>
      <c r="E18" s="32">
        <v>2</v>
      </c>
      <c r="F18" s="33">
        <f t="shared" ref="F18:F24" si="5">B18*C18*D18*E18</f>
        <v>33600</v>
      </c>
      <c r="G18" s="33">
        <f t="shared" ref="G18:G24" si="6">B18*C18*D18*E18</f>
        <v>33600</v>
      </c>
      <c r="H18" s="9">
        <f t="shared" si="4"/>
        <v>67200</v>
      </c>
    </row>
    <row r="19" spans="1:8" ht="14.25" customHeight="1" x14ac:dyDescent="0.35">
      <c r="A19" s="31" t="s">
        <v>83</v>
      </c>
      <c r="B19" s="32">
        <v>50</v>
      </c>
      <c r="C19" s="32">
        <v>14</v>
      </c>
      <c r="D19" s="32">
        <v>2</v>
      </c>
      <c r="E19" s="32">
        <v>2</v>
      </c>
      <c r="F19" s="33">
        <f t="shared" si="5"/>
        <v>2800</v>
      </c>
      <c r="G19" s="33">
        <f t="shared" si="6"/>
        <v>2800</v>
      </c>
      <c r="H19" s="9">
        <f t="shared" si="4"/>
        <v>5600</v>
      </c>
    </row>
    <row r="20" spans="1:8" ht="14.25" customHeight="1" x14ac:dyDescent="0.35">
      <c r="A20" s="31" t="s">
        <v>17</v>
      </c>
      <c r="B20" s="32">
        <v>50</v>
      </c>
      <c r="C20" s="32">
        <v>14</v>
      </c>
      <c r="D20" s="32">
        <v>3</v>
      </c>
      <c r="E20" s="32">
        <v>2</v>
      </c>
      <c r="F20" s="33">
        <f t="shared" si="5"/>
        <v>4200</v>
      </c>
      <c r="G20" s="33">
        <f t="shared" si="6"/>
        <v>4200</v>
      </c>
      <c r="H20" s="9">
        <f t="shared" si="4"/>
        <v>8400</v>
      </c>
    </row>
    <row r="21" spans="1:8" ht="14.25" customHeight="1" x14ac:dyDescent="0.35">
      <c r="A21" s="63" t="s">
        <v>41</v>
      </c>
      <c r="B21" s="32">
        <v>2000</v>
      </c>
      <c r="C21" s="32">
        <v>1</v>
      </c>
      <c r="D21" s="32">
        <v>3</v>
      </c>
      <c r="E21" s="32">
        <v>2</v>
      </c>
      <c r="F21" s="33">
        <f t="shared" si="5"/>
        <v>12000</v>
      </c>
      <c r="G21" s="33">
        <f t="shared" si="6"/>
        <v>12000</v>
      </c>
      <c r="H21" s="9">
        <f t="shared" si="4"/>
        <v>24000</v>
      </c>
    </row>
    <row r="22" spans="1:8" ht="14.25" customHeight="1" x14ac:dyDescent="0.35">
      <c r="A22" s="63" t="s">
        <v>42</v>
      </c>
      <c r="B22" s="32">
        <v>800</v>
      </c>
      <c r="C22" s="32">
        <v>1</v>
      </c>
      <c r="D22" s="32">
        <v>1</v>
      </c>
      <c r="E22" s="32">
        <v>2</v>
      </c>
      <c r="F22" s="33">
        <f t="shared" si="5"/>
        <v>1600</v>
      </c>
      <c r="G22" s="33">
        <f t="shared" si="6"/>
        <v>1600</v>
      </c>
      <c r="H22" s="9">
        <f t="shared" si="4"/>
        <v>3200</v>
      </c>
    </row>
    <row r="23" spans="1:8" ht="14.25" customHeight="1" x14ac:dyDescent="0.35">
      <c r="A23" s="63" t="s">
        <v>19</v>
      </c>
      <c r="B23" s="32">
        <v>1000</v>
      </c>
      <c r="C23" s="32">
        <v>1</v>
      </c>
      <c r="D23" s="32">
        <v>1</v>
      </c>
      <c r="E23" s="32">
        <v>4</v>
      </c>
      <c r="F23" s="33">
        <f t="shared" si="5"/>
        <v>4000</v>
      </c>
      <c r="G23" s="33">
        <f t="shared" si="6"/>
        <v>4000</v>
      </c>
      <c r="H23" s="9">
        <f t="shared" si="4"/>
        <v>8000</v>
      </c>
    </row>
    <row r="24" spans="1:8" ht="14.25" customHeight="1" thickBot="1" x14ac:dyDescent="0.4">
      <c r="A24" s="64" t="s">
        <v>25</v>
      </c>
      <c r="B24" s="65">
        <v>50</v>
      </c>
      <c r="C24" s="65">
        <v>6</v>
      </c>
      <c r="D24" s="65">
        <v>1</v>
      </c>
      <c r="E24" s="65">
        <v>2</v>
      </c>
      <c r="F24" s="66">
        <f t="shared" si="5"/>
        <v>600</v>
      </c>
      <c r="G24" s="66">
        <f t="shared" si="6"/>
        <v>600</v>
      </c>
      <c r="H24" s="67">
        <f t="shared" si="4"/>
        <v>1200</v>
      </c>
    </row>
    <row r="25" spans="1:8" ht="14.25" customHeight="1" thickBot="1" x14ac:dyDescent="0.4">
      <c r="A25" s="68" t="s">
        <v>21</v>
      </c>
      <c r="B25" s="69"/>
      <c r="C25" s="69"/>
      <c r="D25" s="69"/>
      <c r="E25" s="69"/>
      <c r="F25" s="70">
        <f>SUM(F17:F24)</f>
        <v>86800</v>
      </c>
      <c r="G25" s="70">
        <f t="shared" ref="G25" si="7">SUM(G17:G24)</f>
        <v>86800</v>
      </c>
      <c r="H25" s="70">
        <f t="shared" ref="H25" si="8">SUM(H17:H24)</f>
        <v>173600</v>
      </c>
    </row>
    <row r="26" spans="1:8" ht="14.25" customHeight="1" thickBot="1" x14ac:dyDescent="0.4">
      <c r="A26" s="94" t="s">
        <v>80</v>
      </c>
      <c r="B26" s="95"/>
      <c r="C26" s="95"/>
      <c r="D26" s="95"/>
      <c r="E26" s="95"/>
      <c r="F26" s="95"/>
      <c r="G26" s="95"/>
      <c r="H26" s="95"/>
    </row>
    <row r="27" spans="1:8" ht="14.25" customHeight="1" x14ac:dyDescent="0.35">
      <c r="A27" s="31" t="s">
        <v>16</v>
      </c>
      <c r="B27" s="32">
        <v>1000</v>
      </c>
      <c r="C27" s="32">
        <v>4</v>
      </c>
      <c r="D27" s="32">
        <v>1</v>
      </c>
      <c r="E27" s="32">
        <v>5</v>
      </c>
      <c r="F27" s="33">
        <f>B27*C27*D27*E27</f>
        <v>20000</v>
      </c>
      <c r="G27" s="33">
        <f>(B27*C27*D27*E27)/4*3</f>
        <v>15000</v>
      </c>
      <c r="H27" s="9">
        <f>SUM(F27:G27)</f>
        <v>35000</v>
      </c>
    </row>
    <row r="28" spans="1:8" ht="19.149999999999999" customHeight="1" x14ac:dyDescent="0.35">
      <c r="A28" s="31" t="s">
        <v>10</v>
      </c>
      <c r="B28" s="32">
        <v>300</v>
      </c>
      <c r="C28" s="32">
        <v>4</v>
      </c>
      <c r="D28" s="32">
        <v>4</v>
      </c>
      <c r="E28" s="32">
        <v>5</v>
      </c>
      <c r="F28" s="33">
        <f t="shared" ref="F28:F31" si="9">B28*C28*D28*E28</f>
        <v>24000</v>
      </c>
      <c r="G28" s="33">
        <f t="shared" ref="G28:G31" si="10">(B28*C28*D28*E28)/4*3</f>
        <v>18000</v>
      </c>
      <c r="H28" s="9">
        <f>SUM(F28:G28)</f>
        <v>42000</v>
      </c>
    </row>
    <row r="29" spans="1:8" ht="14.25" customHeight="1" x14ac:dyDescent="0.35">
      <c r="A29" s="31" t="s">
        <v>83</v>
      </c>
      <c r="B29" s="32">
        <v>50</v>
      </c>
      <c r="C29" s="32">
        <v>4</v>
      </c>
      <c r="D29" s="32">
        <v>2</v>
      </c>
      <c r="E29" s="32">
        <v>5</v>
      </c>
      <c r="F29" s="33">
        <f t="shared" si="9"/>
        <v>2000</v>
      </c>
      <c r="G29" s="33">
        <f t="shared" si="10"/>
        <v>1500</v>
      </c>
      <c r="H29" s="9">
        <f>SUM(F29:G29)</f>
        <v>3500</v>
      </c>
    </row>
    <row r="30" spans="1:8" ht="14.25" customHeight="1" x14ac:dyDescent="0.35">
      <c r="A30" s="31" t="s">
        <v>25</v>
      </c>
      <c r="B30" s="32">
        <v>50</v>
      </c>
      <c r="C30" s="32">
        <v>1</v>
      </c>
      <c r="D30" s="32">
        <v>1</v>
      </c>
      <c r="E30" s="32">
        <v>5</v>
      </c>
      <c r="F30" s="33">
        <f t="shared" si="9"/>
        <v>250</v>
      </c>
      <c r="G30" s="33">
        <f t="shared" si="10"/>
        <v>187.5</v>
      </c>
      <c r="H30" s="9">
        <f t="shared" ref="H30:H31" si="11">SUM(F30:G30)</f>
        <v>437.5</v>
      </c>
    </row>
    <row r="31" spans="1:8" ht="14.25" customHeight="1" thickBot="1" x14ac:dyDescent="0.4">
      <c r="A31" s="63" t="s">
        <v>14</v>
      </c>
      <c r="B31" s="32">
        <v>1000</v>
      </c>
      <c r="C31" s="32">
        <v>1</v>
      </c>
      <c r="D31" s="32">
        <v>3</v>
      </c>
      <c r="E31" s="32">
        <v>2</v>
      </c>
      <c r="F31" s="33">
        <f t="shared" si="9"/>
        <v>6000</v>
      </c>
      <c r="G31" s="33">
        <f t="shared" si="10"/>
        <v>4500</v>
      </c>
      <c r="H31" s="9">
        <f t="shared" si="11"/>
        <v>10500</v>
      </c>
    </row>
    <row r="32" spans="1:8" ht="14.25" customHeight="1" thickBot="1" x14ac:dyDescent="0.4">
      <c r="A32" s="68" t="s">
        <v>21</v>
      </c>
      <c r="B32" s="69"/>
      <c r="C32" s="69"/>
      <c r="D32" s="69"/>
      <c r="E32" s="69"/>
      <c r="F32" s="70">
        <f>SUM(F26:F31)</f>
        <v>52250</v>
      </c>
      <c r="G32" s="70">
        <f>SUM(G26:G31)</f>
        <v>39187.5</v>
      </c>
      <c r="H32" s="70">
        <f>SUM(H26:H31)</f>
        <v>91437.5</v>
      </c>
    </row>
    <row r="33" spans="1:8" ht="16" thickBot="1" x14ac:dyDescent="0.4">
      <c r="A33" s="10" t="s">
        <v>12</v>
      </c>
      <c r="B33" s="11"/>
      <c r="C33" s="11"/>
      <c r="D33" s="11"/>
      <c r="E33" s="11"/>
      <c r="F33" s="30">
        <f>F5+F15+F25+F32</f>
        <v>302350</v>
      </c>
      <c r="G33" s="30">
        <f t="shared" ref="G33:H33" si="12">G5+G15+G25+G32</f>
        <v>259287.5</v>
      </c>
      <c r="H33" s="30">
        <f t="shared" si="12"/>
        <v>561637.5</v>
      </c>
    </row>
    <row r="34" spans="1:8" ht="14.25" customHeight="1" x14ac:dyDescent="0.35">
      <c r="A34" s="25"/>
      <c r="B34" s="25"/>
      <c r="C34" s="25"/>
      <c r="D34" s="25"/>
      <c r="E34" s="25"/>
      <c r="F34" s="25"/>
      <c r="G34" s="25"/>
      <c r="H34" s="25"/>
    </row>
    <row r="35" spans="1:8" ht="14.25" customHeight="1" x14ac:dyDescent="0.35">
      <c r="A35" s="16" t="s">
        <v>45</v>
      </c>
      <c r="B35" s="81" t="s">
        <v>52</v>
      </c>
      <c r="C35" s="82"/>
      <c r="D35" s="82"/>
      <c r="E35" s="82"/>
      <c r="F35" s="82"/>
      <c r="G35" s="82"/>
      <c r="H35" s="82"/>
    </row>
    <row r="36" spans="1:8" ht="27.75" customHeight="1" x14ac:dyDescent="0.35">
      <c r="A36" s="2" t="s">
        <v>0</v>
      </c>
      <c r="B36" s="89" t="s">
        <v>20</v>
      </c>
      <c r="C36" s="90"/>
      <c r="D36" s="90"/>
      <c r="E36" s="90"/>
      <c r="F36" s="90"/>
      <c r="G36" s="90"/>
      <c r="H36" s="90"/>
    </row>
    <row r="37" spans="1:8" ht="31" x14ac:dyDescent="0.35">
      <c r="A37" s="3" t="s">
        <v>1</v>
      </c>
      <c r="B37" s="4" t="s">
        <v>2</v>
      </c>
      <c r="C37" s="4" t="s">
        <v>3</v>
      </c>
      <c r="D37" s="4" t="s">
        <v>4</v>
      </c>
      <c r="E37" s="4" t="s">
        <v>5</v>
      </c>
      <c r="F37" s="5" t="s">
        <v>6</v>
      </c>
      <c r="G37" s="5" t="s">
        <v>7</v>
      </c>
      <c r="H37" s="6" t="s">
        <v>8</v>
      </c>
    </row>
    <row r="38" spans="1:8" ht="27.75" customHeight="1" x14ac:dyDescent="0.35">
      <c r="A38" s="31" t="s">
        <v>16</v>
      </c>
      <c r="B38" s="32">
        <v>1000</v>
      </c>
      <c r="C38" s="32">
        <v>30</v>
      </c>
      <c r="D38" s="32">
        <v>1</v>
      </c>
      <c r="E38" s="32">
        <v>6</v>
      </c>
      <c r="F38" s="33">
        <f>B38*C38*D38*E38</f>
        <v>180000</v>
      </c>
      <c r="G38" s="33">
        <f>(B38*C38*D38*E38)/2</f>
        <v>90000</v>
      </c>
      <c r="H38" s="9">
        <f t="shared" ref="H38:H46" si="13">SUM(F38:G38)</f>
        <v>270000</v>
      </c>
    </row>
    <row r="39" spans="1:8" ht="27.75" customHeight="1" x14ac:dyDescent="0.35">
      <c r="A39" s="31" t="s">
        <v>10</v>
      </c>
      <c r="B39" s="32">
        <v>300</v>
      </c>
      <c r="C39" s="32">
        <v>30</v>
      </c>
      <c r="D39" s="32">
        <v>6</v>
      </c>
      <c r="E39" s="32">
        <v>6</v>
      </c>
      <c r="F39" s="33">
        <f t="shared" ref="F39:F46" si="14">B39*C39*D39*E39</f>
        <v>324000</v>
      </c>
      <c r="G39" s="33">
        <f t="shared" ref="G39:G46" si="15">(B39*C39*D39*E39)/2</f>
        <v>162000</v>
      </c>
      <c r="H39" s="9">
        <f t="shared" si="13"/>
        <v>486000</v>
      </c>
    </row>
    <row r="40" spans="1:8" ht="27.75" customHeight="1" x14ac:dyDescent="0.35">
      <c r="A40" s="31" t="s">
        <v>83</v>
      </c>
      <c r="B40" s="32">
        <v>50</v>
      </c>
      <c r="C40" s="32">
        <v>30</v>
      </c>
      <c r="D40" s="32">
        <v>2</v>
      </c>
      <c r="E40" s="32">
        <v>6</v>
      </c>
      <c r="F40" s="33">
        <f t="shared" si="14"/>
        <v>18000</v>
      </c>
      <c r="G40" s="33">
        <f t="shared" si="15"/>
        <v>9000</v>
      </c>
      <c r="H40" s="9">
        <f t="shared" si="13"/>
        <v>27000</v>
      </c>
    </row>
    <row r="41" spans="1:8" ht="27.75" customHeight="1" x14ac:dyDescent="0.35">
      <c r="A41" s="31" t="s">
        <v>17</v>
      </c>
      <c r="B41" s="32">
        <v>50</v>
      </c>
      <c r="C41" s="32">
        <v>35</v>
      </c>
      <c r="D41" s="32">
        <v>5</v>
      </c>
      <c r="E41" s="32">
        <v>6</v>
      </c>
      <c r="F41" s="33">
        <f t="shared" si="14"/>
        <v>52500</v>
      </c>
      <c r="G41" s="33">
        <f t="shared" si="15"/>
        <v>26250</v>
      </c>
      <c r="H41" s="9">
        <f t="shared" si="13"/>
        <v>78750</v>
      </c>
    </row>
    <row r="42" spans="1:8" ht="27.75" customHeight="1" x14ac:dyDescent="0.35">
      <c r="A42" s="63" t="s">
        <v>41</v>
      </c>
      <c r="B42" s="32">
        <v>2500</v>
      </c>
      <c r="C42" s="32">
        <v>1</v>
      </c>
      <c r="D42" s="32">
        <v>5</v>
      </c>
      <c r="E42" s="32">
        <v>6</v>
      </c>
      <c r="F42" s="33">
        <f t="shared" si="14"/>
        <v>75000</v>
      </c>
      <c r="G42" s="33">
        <f t="shared" si="15"/>
        <v>37500</v>
      </c>
      <c r="H42" s="9">
        <f t="shared" si="13"/>
        <v>112500</v>
      </c>
    </row>
    <row r="43" spans="1:8" ht="27.75" customHeight="1" x14ac:dyDescent="0.35">
      <c r="A43" s="63" t="s">
        <v>42</v>
      </c>
      <c r="B43" s="32">
        <v>1600</v>
      </c>
      <c r="C43" s="32">
        <v>1</v>
      </c>
      <c r="D43" s="32">
        <v>5</v>
      </c>
      <c r="E43" s="32">
        <v>6</v>
      </c>
      <c r="F43" s="33">
        <f t="shared" si="14"/>
        <v>48000</v>
      </c>
      <c r="G43" s="33">
        <f t="shared" si="15"/>
        <v>24000</v>
      </c>
      <c r="H43" s="9">
        <f t="shared" si="13"/>
        <v>72000</v>
      </c>
    </row>
    <row r="44" spans="1:8" ht="27.75" customHeight="1" x14ac:dyDescent="0.35">
      <c r="A44" s="71" t="s">
        <v>46</v>
      </c>
      <c r="B44" s="72">
        <v>300</v>
      </c>
      <c r="C44" s="72">
        <v>3</v>
      </c>
      <c r="D44" s="72">
        <v>5</v>
      </c>
      <c r="E44" s="72">
        <v>12</v>
      </c>
      <c r="F44" s="66">
        <f t="shared" si="14"/>
        <v>54000</v>
      </c>
      <c r="G44" s="33">
        <f t="shared" si="15"/>
        <v>27000</v>
      </c>
      <c r="H44" s="67">
        <f t="shared" si="13"/>
        <v>81000</v>
      </c>
    </row>
    <row r="45" spans="1:8" ht="21.4" customHeight="1" x14ac:dyDescent="0.35">
      <c r="A45" s="64" t="s">
        <v>25</v>
      </c>
      <c r="B45" s="65">
        <v>50</v>
      </c>
      <c r="C45" s="65">
        <v>15</v>
      </c>
      <c r="D45" s="65">
        <v>1</v>
      </c>
      <c r="E45" s="65">
        <v>6</v>
      </c>
      <c r="F45" s="66">
        <f>B45*C45*D45*E45</f>
        <v>4500</v>
      </c>
      <c r="G45" s="33">
        <f t="shared" si="15"/>
        <v>2250</v>
      </c>
      <c r="H45" s="67">
        <f t="shared" si="13"/>
        <v>6750</v>
      </c>
    </row>
    <row r="46" spans="1:8" ht="19.149999999999999" customHeight="1" thickBot="1" x14ac:dyDescent="0.4">
      <c r="A46" s="63" t="s">
        <v>19</v>
      </c>
      <c r="B46" s="32">
        <v>3000</v>
      </c>
      <c r="C46" s="32">
        <v>1</v>
      </c>
      <c r="D46" s="32">
        <v>1</v>
      </c>
      <c r="E46" s="32">
        <v>3</v>
      </c>
      <c r="F46" s="33">
        <f t="shared" si="14"/>
        <v>9000</v>
      </c>
      <c r="G46" s="33">
        <f t="shared" si="15"/>
        <v>4500</v>
      </c>
      <c r="H46" s="9">
        <f t="shared" si="13"/>
        <v>13500</v>
      </c>
    </row>
    <row r="47" spans="1:8" ht="18" customHeight="1" thickBot="1" x14ac:dyDescent="0.4">
      <c r="A47" s="22" t="s">
        <v>12</v>
      </c>
      <c r="B47" s="23"/>
      <c r="C47" s="23"/>
      <c r="D47" s="23"/>
      <c r="E47" s="23"/>
      <c r="F47" s="24">
        <f>SUM(F38:F46)</f>
        <v>765000</v>
      </c>
      <c r="G47" s="24">
        <f t="shared" ref="G47:H47" si="16">SUM(G38:G46)</f>
        <v>382500</v>
      </c>
      <c r="H47" s="24">
        <f t="shared" si="16"/>
        <v>1147500</v>
      </c>
    </row>
    <row r="48" spans="1:8" ht="18" customHeight="1" thickBot="1" x14ac:dyDescent="0.4">
      <c r="A48" s="52"/>
      <c r="B48" s="53"/>
      <c r="C48" s="53"/>
      <c r="D48" s="53"/>
      <c r="E48" s="53"/>
      <c r="F48" s="54"/>
      <c r="G48" s="55"/>
      <c r="H48" s="55"/>
    </row>
    <row r="49" spans="1:8" ht="18" customHeight="1" x14ac:dyDescent="0.35">
      <c r="A49" s="16" t="s">
        <v>47</v>
      </c>
      <c r="B49" s="81" t="s">
        <v>77</v>
      </c>
      <c r="C49" s="82"/>
      <c r="D49" s="82"/>
      <c r="E49" s="82"/>
      <c r="F49" s="82"/>
      <c r="G49" s="82"/>
      <c r="H49" s="82"/>
    </row>
    <row r="50" spans="1:8" ht="34.9" customHeight="1" x14ac:dyDescent="0.35">
      <c r="A50" s="16" t="s">
        <v>0</v>
      </c>
      <c r="B50" s="81" t="s">
        <v>82</v>
      </c>
      <c r="C50" s="82"/>
      <c r="D50" s="82"/>
      <c r="E50" s="82"/>
      <c r="F50" s="82"/>
      <c r="G50" s="82"/>
      <c r="H50" s="82"/>
    </row>
    <row r="51" spans="1:8" ht="18" customHeight="1" x14ac:dyDescent="0.35">
      <c r="A51" s="17" t="s">
        <v>1</v>
      </c>
      <c r="B51" s="18" t="s">
        <v>2</v>
      </c>
      <c r="C51" s="18" t="s">
        <v>3</v>
      </c>
      <c r="D51" s="18" t="s">
        <v>4</v>
      </c>
      <c r="E51" s="18" t="s">
        <v>5</v>
      </c>
      <c r="F51" s="19" t="s">
        <v>23</v>
      </c>
      <c r="G51" s="19" t="s">
        <v>24</v>
      </c>
      <c r="H51" s="20" t="s">
        <v>8</v>
      </c>
    </row>
    <row r="52" spans="1:8" ht="18" customHeight="1" x14ac:dyDescent="0.35">
      <c r="A52" s="7" t="s">
        <v>26</v>
      </c>
      <c r="B52" s="8">
        <v>500</v>
      </c>
      <c r="C52" s="8">
        <v>1</v>
      </c>
      <c r="D52" s="8">
        <v>60</v>
      </c>
      <c r="E52" s="8">
        <v>1</v>
      </c>
      <c r="F52" s="15">
        <f>(B52*C52*D52*E52)*2</f>
        <v>60000</v>
      </c>
      <c r="G52" s="15"/>
      <c r="H52" s="21">
        <f>SUM(F52:G52)</f>
        <v>60000</v>
      </c>
    </row>
    <row r="53" spans="1:8" ht="18" customHeight="1" x14ac:dyDescent="0.35">
      <c r="A53" s="7" t="s">
        <v>16</v>
      </c>
      <c r="B53" s="8">
        <v>1000</v>
      </c>
      <c r="C53" s="8">
        <v>2</v>
      </c>
      <c r="D53" s="8">
        <v>1</v>
      </c>
      <c r="E53" s="8">
        <v>3</v>
      </c>
      <c r="F53" s="15">
        <f t="shared" ref="F53:F56" si="17">(B53*C53*D53*E53)*2</f>
        <v>12000</v>
      </c>
      <c r="G53" s="15"/>
      <c r="H53" s="21">
        <f>SUM(F53:G53)</f>
        <v>12000</v>
      </c>
    </row>
    <row r="54" spans="1:8" ht="27.75" customHeight="1" x14ac:dyDescent="0.35">
      <c r="A54" s="7" t="s">
        <v>10</v>
      </c>
      <c r="B54" s="8">
        <v>300</v>
      </c>
      <c r="C54" s="8">
        <v>2</v>
      </c>
      <c r="D54" s="8">
        <v>4</v>
      </c>
      <c r="E54" s="8">
        <v>3</v>
      </c>
      <c r="F54" s="15">
        <f t="shared" si="17"/>
        <v>14400</v>
      </c>
      <c r="G54" s="15"/>
      <c r="H54" s="21">
        <f>SUM(F54:G54)</f>
        <v>14400</v>
      </c>
    </row>
    <row r="55" spans="1:8" ht="21.75" customHeight="1" x14ac:dyDescent="0.35">
      <c r="A55" s="7" t="s">
        <v>25</v>
      </c>
      <c r="B55" s="8">
        <v>50</v>
      </c>
      <c r="C55" s="8">
        <v>1</v>
      </c>
      <c r="D55" s="8">
        <v>1</v>
      </c>
      <c r="E55" s="8">
        <v>3</v>
      </c>
      <c r="F55" s="15">
        <f t="shared" si="17"/>
        <v>300</v>
      </c>
      <c r="G55" s="15"/>
      <c r="H55" s="21">
        <f>SUM(F55:G55)</f>
        <v>300</v>
      </c>
    </row>
    <row r="56" spans="1:8" ht="20.25" customHeight="1" thickBot="1" x14ac:dyDescent="0.4">
      <c r="A56" s="7" t="s">
        <v>83</v>
      </c>
      <c r="B56" s="8">
        <v>100</v>
      </c>
      <c r="C56" s="8">
        <v>2</v>
      </c>
      <c r="D56" s="8">
        <v>2</v>
      </c>
      <c r="E56" s="8">
        <v>3</v>
      </c>
      <c r="F56" s="15">
        <f t="shared" si="17"/>
        <v>2400</v>
      </c>
      <c r="G56" s="15"/>
      <c r="H56" s="21">
        <f>SUM(F56:G56)</f>
        <v>2400</v>
      </c>
    </row>
    <row r="57" spans="1:8" ht="27.75" customHeight="1" thickBot="1" x14ac:dyDescent="0.4">
      <c r="A57" s="22" t="s">
        <v>12</v>
      </c>
      <c r="B57" s="23"/>
      <c r="C57" s="23"/>
      <c r="D57" s="23"/>
      <c r="E57" s="23"/>
      <c r="F57" s="24">
        <f t="shared" ref="F57:H57" si="18">SUM(F52:F56)</f>
        <v>89100</v>
      </c>
      <c r="G57" s="24">
        <f t="shared" si="18"/>
        <v>0</v>
      </c>
      <c r="H57" s="24">
        <f t="shared" si="18"/>
        <v>89100</v>
      </c>
    </row>
    <row r="58" spans="1:8" ht="20.25" customHeight="1" x14ac:dyDescent="0.35">
      <c r="A58" s="73"/>
      <c r="B58" s="74"/>
      <c r="C58" s="74"/>
      <c r="D58" s="74"/>
      <c r="E58" s="74"/>
      <c r="F58" s="62"/>
      <c r="G58" s="62"/>
      <c r="H58" s="62"/>
    </row>
    <row r="59" spans="1:8" ht="20.25" customHeight="1" x14ac:dyDescent="0.35">
      <c r="A59" s="16" t="s">
        <v>48</v>
      </c>
      <c r="B59" s="81" t="s">
        <v>49</v>
      </c>
      <c r="C59" s="82"/>
      <c r="D59" s="82"/>
      <c r="E59" s="82"/>
      <c r="F59" s="82"/>
      <c r="G59" s="82"/>
      <c r="H59" s="82"/>
    </row>
    <row r="60" spans="1:8" ht="20.25" customHeight="1" x14ac:dyDescent="0.35">
      <c r="A60" s="16" t="s">
        <v>0</v>
      </c>
      <c r="B60" s="81" t="s">
        <v>50</v>
      </c>
      <c r="C60" s="82"/>
      <c r="D60" s="82"/>
      <c r="E60" s="82"/>
      <c r="F60" s="82"/>
      <c r="G60" s="82"/>
      <c r="H60" s="82"/>
    </row>
    <row r="61" spans="1:8" ht="20.25" customHeight="1" x14ac:dyDescent="0.35">
      <c r="A61" s="17" t="s">
        <v>1</v>
      </c>
      <c r="B61" s="18" t="s">
        <v>2</v>
      </c>
      <c r="C61" s="18" t="s">
        <v>3</v>
      </c>
      <c r="D61" s="18" t="s">
        <v>4</v>
      </c>
      <c r="E61" s="18" t="s">
        <v>5</v>
      </c>
      <c r="F61" s="19" t="s">
        <v>23</v>
      </c>
      <c r="G61" s="19" t="s">
        <v>24</v>
      </c>
      <c r="H61" s="20" t="s">
        <v>8</v>
      </c>
    </row>
    <row r="62" spans="1:8" ht="20.25" customHeight="1" x14ac:dyDescent="0.35">
      <c r="A62" s="7" t="s">
        <v>16</v>
      </c>
      <c r="B62" s="8">
        <v>1000</v>
      </c>
      <c r="C62" s="8">
        <v>6</v>
      </c>
      <c r="D62" s="8">
        <v>1</v>
      </c>
      <c r="E62" s="8">
        <v>5</v>
      </c>
      <c r="F62" s="15">
        <f>B62*C62*D62*E62</f>
        <v>30000</v>
      </c>
      <c r="G62" s="15">
        <f>B62*C62*D62*E62</f>
        <v>30000</v>
      </c>
      <c r="H62" s="21">
        <f>SUM(F62:G62)</f>
        <v>60000</v>
      </c>
    </row>
    <row r="63" spans="1:8" ht="20.25" customHeight="1" x14ac:dyDescent="0.35">
      <c r="A63" s="7" t="s">
        <v>10</v>
      </c>
      <c r="B63" s="8">
        <v>300</v>
      </c>
      <c r="C63" s="8">
        <v>6</v>
      </c>
      <c r="D63" s="8">
        <v>6</v>
      </c>
      <c r="E63" s="8">
        <v>5</v>
      </c>
      <c r="F63" s="15">
        <f t="shared" ref="F63:F66" si="19">B63*C63*D63*E63</f>
        <v>54000</v>
      </c>
      <c r="G63" s="15">
        <f t="shared" ref="G63:G66" si="20">B63*C63*D63*E63</f>
        <v>54000</v>
      </c>
      <c r="H63" s="21">
        <f>SUM(F63:G63)</f>
        <v>108000</v>
      </c>
    </row>
    <row r="64" spans="1:8" ht="20.25" customHeight="1" x14ac:dyDescent="0.35">
      <c r="A64" s="7" t="s">
        <v>25</v>
      </c>
      <c r="B64" s="8">
        <v>50</v>
      </c>
      <c r="C64" s="8">
        <v>5</v>
      </c>
      <c r="D64" s="8">
        <v>1</v>
      </c>
      <c r="E64" s="8">
        <v>5</v>
      </c>
      <c r="F64" s="15">
        <f t="shared" si="19"/>
        <v>1250</v>
      </c>
      <c r="G64" s="15">
        <f t="shared" si="20"/>
        <v>1250</v>
      </c>
      <c r="H64" s="21">
        <f>SUM(F64:G64)</f>
        <v>2500</v>
      </c>
    </row>
    <row r="65" spans="1:34" ht="20.25" customHeight="1" x14ac:dyDescent="0.35">
      <c r="A65" s="7" t="s">
        <v>83</v>
      </c>
      <c r="B65" s="8">
        <v>80</v>
      </c>
      <c r="C65" s="8">
        <v>6</v>
      </c>
      <c r="D65" s="8">
        <v>2</v>
      </c>
      <c r="E65" s="8">
        <v>5</v>
      </c>
      <c r="F65" s="15">
        <f t="shared" si="19"/>
        <v>4800</v>
      </c>
      <c r="G65" s="15">
        <f t="shared" si="20"/>
        <v>4800</v>
      </c>
      <c r="H65" s="21">
        <f>SUM(F65:G65)</f>
        <v>9600</v>
      </c>
    </row>
    <row r="66" spans="1:34" ht="20.25" customHeight="1" x14ac:dyDescent="0.35">
      <c r="A66" s="75" t="s">
        <v>18</v>
      </c>
      <c r="B66" s="8">
        <v>1500</v>
      </c>
      <c r="C66" s="8">
        <v>1</v>
      </c>
      <c r="D66" s="8">
        <v>5</v>
      </c>
      <c r="E66" s="8">
        <v>5</v>
      </c>
      <c r="F66" s="15">
        <f t="shared" si="19"/>
        <v>37500</v>
      </c>
      <c r="G66" s="15">
        <f t="shared" si="20"/>
        <v>37500</v>
      </c>
      <c r="H66" s="21">
        <f>SUM(F66:G66)</f>
        <v>75000</v>
      </c>
    </row>
    <row r="67" spans="1:34" ht="20.25" customHeight="1" thickBot="1" x14ac:dyDescent="0.4">
      <c r="A67" s="36" t="s">
        <v>12</v>
      </c>
      <c r="B67" s="28"/>
      <c r="C67" s="28"/>
      <c r="D67" s="28"/>
      <c r="E67" s="28"/>
      <c r="F67" s="29">
        <f>SUM(F62:F65)</f>
        <v>90050</v>
      </c>
      <c r="G67" s="29">
        <f>SUM(G62:G65)</f>
        <v>90050</v>
      </c>
      <c r="H67" s="29">
        <f>SUM(H62:H65)</f>
        <v>180100</v>
      </c>
    </row>
    <row r="68" spans="1:34" ht="20.25" customHeight="1" x14ac:dyDescent="0.35">
      <c r="A68" s="83" t="s">
        <v>51</v>
      </c>
      <c r="B68" s="84"/>
      <c r="C68" s="84"/>
      <c r="D68" s="84"/>
      <c r="E68" s="85"/>
      <c r="F68" s="49">
        <f>F33+F47+F57+F67</f>
        <v>1246500</v>
      </c>
      <c r="G68" s="49">
        <f t="shared" ref="G68:H68" si="21">G33+G47+G57+G67</f>
        <v>731837.5</v>
      </c>
      <c r="H68" s="49">
        <f t="shared" si="21"/>
        <v>1978337.5</v>
      </c>
    </row>
    <row r="69" spans="1:34" ht="20.399999999999999" customHeight="1" x14ac:dyDescent="0.35">
      <c r="A69" s="56"/>
      <c r="B69" s="56"/>
      <c r="C69" s="56"/>
      <c r="D69" s="56"/>
      <c r="E69" s="56"/>
      <c r="F69" s="57"/>
      <c r="G69" s="57"/>
      <c r="H69" s="57"/>
    </row>
    <row r="70" spans="1:34" ht="27.75" customHeight="1" x14ac:dyDescent="0.35">
      <c r="A70" s="86" t="s">
        <v>53</v>
      </c>
      <c r="B70" s="87"/>
      <c r="C70" s="87"/>
      <c r="D70" s="87"/>
      <c r="E70" s="87"/>
      <c r="F70" s="87"/>
      <c r="G70" s="87"/>
      <c r="H70" s="88"/>
    </row>
    <row r="71" spans="1:34" s="26" customFormat="1" ht="19.149999999999999" customHeight="1" x14ac:dyDescent="0.35">
      <c r="A71" s="16" t="s">
        <v>54</v>
      </c>
      <c r="B71" s="81" t="s">
        <v>56</v>
      </c>
      <c r="C71" s="82"/>
      <c r="D71" s="82"/>
      <c r="E71" s="82"/>
      <c r="F71" s="82"/>
      <c r="G71" s="82"/>
      <c r="H71" s="8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7.75" customHeight="1" x14ac:dyDescent="0.35">
      <c r="A72" s="16" t="s">
        <v>0</v>
      </c>
      <c r="B72" s="81" t="s">
        <v>55</v>
      </c>
      <c r="C72" s="82"/>
      <c r="D72" s="82"/>
      <c r="E72" s="82"/>
      <c r="F72" s="82"/>
      <c r="G72" s="82"/>
      <c r="H72" s="82"/>
    </row>
    <row r="73" spans="1:34" ht="18" customHeight="1" x14ac:dyDescent="0.35">
      <c r="A73" s="17" t="s">
        <v>1</v>
      </c>
      <c r="B73" s="18" t="s">
        <v>2</v>
      </c>
      <c r="C73" s="18" t="s">
        <v>3</v>
      </c>
      <c r="D73" s="18" t="s">
        <v>4</v>
      </c>
      <c r="E73" s="18" t="s">
        <v>5</v>
      </c>
      <c r="F73" s="19" t="s">
        <v>23</v>
      </c>
      <c r="G73" s="19" t="s">
        <v>24</v>
      </c>
      <c r="H73" s="20" t="s">
        <v>8</v>
      </c>
    </row>
    <row r="74" spans="1:34" s="27" customFormat="1" ht="18" customHeight="1" x14ac:dyDescent="0.35">
      <c r="A74" s="7" t="s">
        <v>9</v>
      </c>
      <c r="B74" s="8">
        <v>1000</v>
      </c>
      <c r="C74" s="8">
        <v>18</v>
      </c>
      <c r="D74" s="8">
        <v>1</v>
      </c>
      <c r="E74" s="8">
        <v>2</v>
      </c>
      <c r="F74" s="40">
        <f>B74*C74*D74*E74</f>
        <v>36000</v>
      </c>
      <c r="G74" s="40">
        <f>B74*C74*D74*E74</f>
        <v>36000</v>
      </c>
      <c r="H74" s="21">
        <f t="shared" ref="H74:H81" si="22">SUM(F74:G74)</f>
        <v>72000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8" customHeight="1" x14ac:dyDescent="0.35">
      <c r="A75" s="7" t="s">
        <v>10</v>
      </c>
      <c r="B75" s="8">
        <v>300</v>
      </c>
      <c r="C75" s="8">
        <v>18</v>
      </c>
      <c r="D75" s="8">
        <v>4</v>
      </c>
      <c r="E75" s="8">
        <v>2</v>
      </c>
      <c r="F75" s="40">
        <f t="shared" ref="F75:F81" si="23">B75*C75*D75*E75</f>
        <v>43200</v>
      </c>
      <c r="G75" s="40">
        <f t="shared" ref="G75:G81" si="24">B75*C75*D75*E75</f>
        <v>43200</v>
      </c>
      <c r="H75" s="21">
        <f t="shared" si="22"/>
        <v>86400</v>
      </c>
    </row>
    <row r="76" spans="1:34" s="27" customFormat="1" ht="18" customHeight="1" x14ac:dyDescent="0.35">
      <c r="A76" s="7" t="s">
        <v>11</v>
      </c>
      <c r="B76" s="8">
        <v>50</v>
      </c>
      <c r="C76" s="8">
        <v>18</v>
      </c>
      <c r="D76" s="8">
        <v>2</v>
      </c>
      <c r="E76" s="8">
        <v>2</v>
      </c>
      <c r="F76" s="40">
        <f t="shared" si="23"/>
        <v>3600</v>
      </c>
      <c r="G76" s="40">
        <f t="shared" si="24"/>
        <v>3600</v>
      </c>
      <c r="H76" s="21">
        <f t="shared" si="22"/>
        <v>7200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27" customFormat="1" ht="18" customHeight="1" x14ac:dyDescent="0.35">
      <c r="A77" s="7" t="s">
        <v>25</v>
      </c>
      <c r="B77" s="8">
        <v>50</v>
      </c>
      <c r="C77" s="8">
        <v>10</v>
      </c>
      <c r="D77" s="8">
        <v>1</v>
      </c>
      <c r="E77" s="8">
        <v>2</v>
      </c>
      <c r="F77" s="40">
        <f t="shared" si="23"/>
        <v>1000</v>
      </c>
      <c r="G77" s="40">
        <f t="shared" si="24"/>
        <v>1000</v>
      </c>
      <c r="H77" s="21">
        <f t="shared" si="22"/>
        <v>2000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27" customFormat="1" ht="18" customHeight="1" x14ac:dyDescent="0.35">
      <c r="A78" s="7" t="s">
        <v>17</v>
      </c>
      <c r="B78" s="8">
        <v>50</v>
      </c>
      <c r="C78" s="8">
        <v>30</v>
      </c>
      <c r="D78" s="8">
        <v>3</v>
      </c>
      <c r="E78" s="8">
        <v>2</v>
      </c>
      <c r="F78" s="40">
        <f t="shared" si="23"/>
        <v>9000</v>
      </c>
      <c r="G78" s="40">
        <f t="shared" si="24"/>
        <v>9000</v>
      </c>
      <c r="H78" s="21">
        <f t="shared" si="22"/>
        <v>18000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27" customFormat="1" ht="18" customHeight="1" x14ac:dyDescent="0.35">
      <c r="A79" s="7" t="s">
        <v>41</v>
      </c>
      <c r="B79" s="8">
        <v>2500</v>
      </c>
      <c r="C79" s="8">
        <v>2</v>
      </c>
      <c r="D79" s="8">
        <v>3</v>
      </c>
      <c r="E79" s="8">
        <v>2</v>
      </c>
      <c r="F79" s="40">
        <f t="shared" si="23"/>
        <v>30000</v>
      </c>
      <c r="G79" s="40">
        <f t="shared" si="24"/>
        <v>30000</v>
      </c>
      <c r="H79" s="21">
        <f t="shared" si="22"/>
        <v>60000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27" customFormat="1" ht="18" customHeight="1" x14ac:dyDescent="0.35">
      <c r="A80" s="7" t="s">
        <v>42</v>
      </c>
      <c r="B80" s="8">
        <v>800</v>
      </c>
      <c r="C80" s="8">
        <v>1</v>
      </c>
      <c r="D80" s="8">
        <v>2</v>
      </c>
      <c r="E80" s="8">
        <v>2</v>
      </c>
      <c r="F80" s="40">
        <f t="shared" si="23"/>
        <v>3200</v>
      </c>
      <c r="G80" s="40">
        <f t="shared" si="24"/>
        <v>3200</v>
      </c>
      <c r="H80" s="21">
        <f t="shared" si="22"/>
        <v>6400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27" customFormat="1" ht="18" customHeight="1" thickBot="1" x14ac:dyDescent="0.4">
      <c r="A81" s="7" t="s">
        <v>90</v>
      </c>
      <c r="B81" s="39">
        <v>4000</v>
      </c>
      <c r="C81" s="39">
        <v>1</v>
      </c>
      <c r="D81" s="39">
        <v>1</v>
      </c>
      <c r="E81" s="39">
        <v>1</v>
      </c>
      <c r="F81" s="40">
        <f t="shared" si="23"/>
        <v>4000</v>
      </c>
      <c r="G81" s="40">
        <f t="shared" si="24"/>
        <v>4000</v>
      </c>
      <c r="H81" s="41">
        <f t="shared" si="22"/>
        <v>8000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8" customHeight="1" thickBot="1" x14ac:dyDescent="0.4">
      <c r="A82" s="10" t="s">
        <v>12</v>
      </c>
      <c r="B82" s="11"/>
      <c r="C82" s="11"/>
      <c r="D82" s="11"/>
      <c r="E82" s="11"/>
      <c r="F82" s="12">
        <f>SUM(F74:F81)</f>
        <v>130000</v>
      </c>
      <c r="G82" s="12">
        <f>SUM(G74:G81)</f>
        <v>130000</v>
      </c>
      <c r="H82" s="12">
        <f>SUM(H74:H81)</f>
        <v>260000</v>
      </c>
    </row>
    <row r="84" spans="1:34" ht="26.25" customHeight="1" x14ac:dyDescent="0.35">
      <c r="A84" s="2" t="s">
        <v>58</v>
      </c>
      <c r="B84" s="81" t="s">
        <v>57</v>
      </c>
      <c r="C84" s="82"/>
      <c r="D84" s="82"/>
      <c r="E84" s="82"/>
      <c r="F84" s="82"/>
      <c r="G84" s="82"/>
      <c r="H84" s="82"/>
    </row>
    <row r="85" spans="1:34" ht="46.15" customHeight="1" x14ac:dyDescent="0.35">
      <c r="A85" s="2" t="s">
        <v>0</v>
      </c>
      <c r="B85" s="89" t="s">
        <v>60</v>
      </c>
      <c r="C85" s="90"/>
      <c r="D85" s="90"/>
      <c r="E85" s="90"/>
      <c r="F85" s="90"/>
      <c r="G85" s="90"/>
      <c r="H85" s="90"/>
      <c r="J85" s="79"/>
    </row>
    <row r="86" spans="1:34" ht="30" customHeight="1" x14ac:dyDescent="0.35">
      <c r="A86" s="3" t="s">
        <v>1</v>
      </c>
      <c r="B86" s="4" t="s">
        <v>2</v>
      </c>
      <c r="C86" s="4" t="s">
        <v>3</v>
      </c>
      <c r="D86" s="4" t="s">
        <v>4</v>
      </c>
      <c r="E86" s="4" t="s">
        <v>5</v>
      </c>
      <c r="F86" s="5" t="s">
        <v>6</v>
      </c>
      <c r="G86" s="5" t="s">
        <v>7</v>
      </c>
      <c r="H86" s="6" t="s">
        <v>8</v>
      </c>
    </row>
    <row r="87" spans="1:34" s="27" customFormat="1" ht="18" customHeight="1" x14ac:dyDescent="0.35">
      <c r="A87" s="7" t="s">
        <v>15</v>
      </c>
      <c r="B87" s="8">
        <v>350</v>
      </c>
      <c r="C87" s="8">
        <v>1</v>
      </c>
      <c r="D87" s="8">
        <v>200</v>
      </c>
      <c r="E87" s="8">
        <v>1</v>
      </c>
      <c r="F87" s="40">
        <f>B87*C87*D87*E87</f>
        <v>70000</v>
      </c>
      <c r="G87" s="40"/>
      <c r="H87" s="21">
        <f>SUM(F87:G87)</f>
        <v>70000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30" customHeight="1" thickBot="1" x14ac:dyDescent="0.4">
      <c r="A88" s="7" t="s">
        <v>78</v>
      </c>
      <c r="B88" s="8">
        <v>4000</v>
      </c>
      <c r="C88" s="8">
        <v>1</v>
      </c>
      <c r="D88" s="8">
        <v>1</v>
      </c>
      <c r="E88" s="8">
        <v>1</v>
      </c>
      <c r="F88" s="40">
        <f>B88*C88*D88*E88</f>
        <v>4000</v>
      </c>
      <c r="G88" s="15"/>
      <c r="H88" s="21">
        <f>SUM(F88:G88)</f>
        <v>4000</v>
      </c>
    </row>
    <row r="89" spans="1:34" ht="30" customHeight="1" thickBot="1" x14ac:dyDescent="0.4">
      <c r="A89" s="94" t="s">
        <v>89</v>
      </c>
      <c r="B89" s="95"/>
      <c r="C89" s="95"/>
      <c r="D89" s="95"/>
      <c r="E89" s="95"/>
      <c r="F89" s="95"/>
      <c r="G89" s="95"/>
      <c r="H89" s="95"/>
    </row>
    <row r="90" spans="1:34" ht="15.5" x14ac:dyDescent="0.35">
      <c r="A90" s="7" t="s">
        <v>9</v>
      </c>
      <c r="B90" s="8">
        <v>1000</v>
      </c>
      <c r="C90" s="8">
        <v>3</v>
      </c>
      <c r="D90" s="8">
        <v>1</v>
      </c>
      <c r="E90" s="8">
        <v>2</v>
      </c>
      <c r="F90" s="15">
        <f>B90*C90*D90*E90</f>
        <v>6000</v>
      </c>
      <c r="G90" s="15">
        <f>B90*C90*D90*E90</f>
        <v>6000</v>
      </c>
      <c r="H90" s="9">
        <f>SUM(F90:G90)</f>
        <v>12000</v>
      </c>
    </row>
    <row r="91" spans="1:34" ht="15.5" x14ac:dyDescent="0.35">
      <c r="A91" s="7" t="s">
        <v>10</v>
      </c>
      <c r="B91" s="8">
        <v>300</v>
      </c>
      <c r="C91" s="8">
        <v>3</v>
      </c>
      <c r="D91" s="8">
        <v>5</v>
      </c>
      <c r="E91" s="8">
        <v>2</v>
      </c>
      <c r="F91" s="15">
        <f t="shared" ref="F91:F93" si="25">B91*C91*D91*E91</f>
        <v>9000</v>
      </c>
      <c r="G91" s="15">
        <f t="shared" ref="G91:G93" si="26">B91*C91*D91*E91</f>
        <v>9000</v>
      </c>
      <c r="H91" s="9">
        <f>SUM(F91:G91)</f>
        <v>18000</v>
      </c>
    </row>
    <row r="92" spans="1:34" ht="15.5" x14ac:dyDescent="0.35">
      <c r="A92" s="7" t="s">
        <v>11</v>
      </c>
      <c r="B92" s="8">
        <v>50</v>
      </c>
      <c r="C92" s="8">
        <v>3</v>
      </c>
      <c r="D92" s="8">
        <v>2</v>
      </c>
      <c r="E92" s="8">
        <v>2</v>
      </c>
      <c r="F92" s="15">
        <f t="shared" si="25"/>
        <v>600</v>
      </c>
      <c r="G92" s="15">
        <f t="shared" si="26"/>
        <v>600</v>
      </c>
      <c r="H92" s="9">
        <f>SUM(F92:G92)</f>
        <v>1200</v>
      </c>
    </row>
    <row r="93" spans="1:34" ht="16" thickBot="1" x14ac:dyDescent="0.4">
      <c r="A93" s="7" t="s">
        <v>25</v>
      </c>
      <c r="B93" s="8">
        <v>50</v>
      </c>
      <c r="C93" s="8">
        <v>1</v>
      </c>
      <c r="D93" s="8">
        <v>1</v>
      </c>
      <c r="E93" s="8">
        <v>2</v>
      </c>
      <c r="F93" s="15">
        <f t="shared" si="25"/>
        <v>100</v>
      </c>
      <c r="G93" s="15">
        <f t="shared" si="26"/>
        <v>100</v>
      </c>
      <c r="H93" s="9">
        <f>SUM(F93:G93)</f>
        <v>200</v>
      </c>
    </row>
    <row r="94" spans="1:34" ht="15" thickBot="1" x14ac:dyDescent="0.4">
      <c r="A94" s="22" t="s">
        <v>12</v>
      </c>
      <c r="B94" s="23"/>
      <c r="C94" s="23"/>
      <c r="D94" s="23"/>
      <c r="E94" s="23"/>
      <c r="F94" s="24">
        <f>SUM(F90:F93)+F87+F88</f>
        <v>89700</v>
      </c>
      <c r="G94" s="24">
        <f t="shared" ref="G94:H94" si="27">SUM(G90:G93)+G87+G88</f>
        <v>15700</v>
      </c>
      <c r="H94" s="24">
        <f t="shared" si="27"/>
        <v>105400</v>
      </c>
    </row>
    <row r="95" spans="1:34" ht="15.5" x14ac:dyDescent="0.35">
      <c r="A95" s="13"/>
      <c r="B95" s="13"/>
      <c r="C95" s="13"/>
      <c r="D95" s="13"/>
      <c r="E95" s="13"/>
      <c r="F95" s="13"/>
      <c r="G95" s="13"/>
      <c r="H95" s="13"/>
    </row>
    <row r="96" spans="1:34" ht="15" customHeight="1" x14ac:dyDescent="0.35">
      <c r="A96" s="2" t="s">
        <v>59</v>
      </c>
      <c r="B96" s="89" t="s">
        <v>37</v>
      </c>
      <c r="C96" s="90"/>
      <c r="D96" s="90"/>
      <c r="E96" s="90"/>
      <c r="F96" s="90"/>
      <c r="G96" s="90"/>
      <c r="H96" s="90"/>
    </row>
    <row r="97" spans="1:8" ht="45.75" customHeight="1" x14ac:dyDescent="0.35">
      <c r="A97" s="2" t="s">
        <v>0</v>
      </c>
      <c r="B97" s="89" t="s">
        <v>34</v>
      </c>
      <c r="C97" s="90"/>
      <c r="D97" s="90"/>
      <c r="E97" s="90"/>
      <c r="F97" s="90"/>
      <c r="G97" s="90"/>
      <c r="H97" s="90"/>
    </row>
    <row r="98" spans="1:8" ht="25.15" customHeight="1" x14ac:dyDescent="0.35">
      <c r="A98" s="3" t="s">
        <v>1</v>
      </c>
      <c r="B98" s="4" t="s">
        <v>2</v>
      </c>
      <c r="C98" s="4" t="s">
        <v>3</v>
      </c>
      <c r="D98" s="4" t="s">
        <v>4</v>
      </c>
      <c r="E98" s="4" t="s">
        <v>5</v>
      </c>
      <c r="F98" s="5" t="s">
        <v>6</v>
      </c>
      <c r="G98" s="5" t="s">
        <v>7</v>
      </c>
      <c r="H98" s="6" t="s">
        <v>8</v>
      </c>
    </row>
    <row r="99" spans="1:8" ht="17" customHeight="1" x14ac:dyDescent="0.35">
      <c r="A99" s="7" t="s">
        <v>9</v>
      </c>
      <c r="B99" s="8">
        <v>1000</v>
      </c>
      <c r="C99" s="8">
        <v>15</v>
      </c>
      <c r="D99" s="8">
        <v>1</v>
      </c>
      <c r="E99" s="8">
        <v>2</v>
      </c>
      <c r="F99" s="15">
        <f>B99*C99*D99*E99</f>
        <v>30000</v>
      </c>
      <c r="G99" s="15">
        <f>B99*C99*D99*E99</f>
        <v>30000</v>
      </c>
      <c r="H99" s="9">
        <f t="shared" ref="H99:H105" si="28">SUM(F99:G99)</f>
        <v>60000</v>
      </c>
    </row>
    <row r="100" spans="1:8" ht="17" customHeight="1" x14ac:dyDescent="0.35">
      <c r="A100" s="7" t="s">
        <v>10</v>
      </c>
      <c r="B100" s="8">
        <v>300</v>
      </c>
      <c r="C100" s="8">
        <v>15</v>
      </c>
      <c r="D100" s="8">
        <v>6</v>
      </c>
      <c r="E100" s="8">
        <v>2</v>
      </c>
      <c r="F100" s="15">
        <f t="shared" ref="F100:F105" si="29">B100*C100*D100*E100</f>
        <v>54000</v>
      </c>
      <c r="G100" s="15">
        <f t="shared" ref="G100:G105" si="30">B100*C100*D100*E100</f>
        <v>54000</v>
      </c>
      <c r="H100" s="9">
        <f t="shared" si="28"/>
        <v>108000</v>
      </c>
    </row>
    <row r="101" spans="1:8" ht="17" customHeight="1" x14ac:dyDescent="0.35">
      <c r="A101" s="7" t="s">
        <v>11</v>
      </c>
      <c r="B101" s="8">
        <v>50</v>
      </c>
      <c r="C101" s="8">
        <v>15</v>
      </c>
      <c r="D101" s="8">
        <v>2</v>
      </c>
      <c r="E101" s="8">
        <v>2</v>
      </c>
      <c r="F101" s="15">
        <f t="shared" si="29"/>
        <v>3000</v>
      </c>
      <c r="G101" s="15">
        <f t="shared" si="30"/>
        <v>3000</v>
      </c>
      <c r="H101" s="9">
        <f t="shared" si="28"/>
        <v>6000</v>
      </c>
    </row>
    <row r="102" spans="1:8" ht="17" customHeight="1" x14ac:dyDescent="0.35">
      <c r="A102" s="7" t="s">
        <v>25</v>
      </c>
      <c r="B102" s="8">
        <v>50</v>
      </c>
      <c r="C102" s="8">
        <v>10</v>
      </c>
      <c r="D102" s="8">
        <v>1</v>
      </c>
      <c r="E102" s="8">
        <v>2</v>
      </c>
      <c r="F102" s="15">
        <f t="shared" si="29"/>
        <v>1000</v>
      </c>
      <c r="G102" s="15">
        <f t="shared" si="30"/>
        <v>1000</v>
      </c>
      <c r="H102" s="9">
        <f t="shared" si="28"/>
        <v>2000</v>
      </c>
    </row>
    <row r="103" spans="1:8" ht="17" customHeight="1" x14ac:dyDescent="0.35">
      <c r="A103" s="14" t="s">
        <v>13</v>
      </c>
      <c r="B103" s="8">
        <v>50</v>
      </c>
      <c r="C103" s="8">
        <v>20</v>
      </c>
      <c r="D103" s="8">
        <v>5</v>
      </c>
      <c r="E103" s="8">
        <v>2</v>
      </c>
      <c r="F103" s="15">
        <f t="shared" si="29"/>
        <v>10000</v>
      </c>
      <c r="G103" s="15">
        <f t="shared" si="30"/>
        <v>10000</v>
      </c>
      <c r="H103" s="9">
        <f t="shared" si="28"/>
        <v>20000</v>
      </c>
    </row>
    <row r="104" spans="1:8" ht="17" customHeight="1" x14ac:dyDescent="0.35">
      <c r="A104" s="14" t="s">
        <v>87</v>
      </c>
      <c r="B104" s="8">
        <v>250</v>
      </c>
      <c r="C104" s="8">
        <v>12</v>
      </c>
      <c r="D104" s="8">
        <v>5</v>
      </c>
      <c r="E104" s="8">
        <v>2</v>
      </c>
      <c r="F104" s="15">
        <f t="shared" si="29"/>
        <v>30000</v>
      </c>
      <c r="G104" s="15">
        <f t="shared" si="30"/>
        <v>30000</v>
      </c>
      <c r="H104" s="9">
        <f t="shared" si="28"/>
        <v>60000</v>
      </c>
    </row>
    <row r="105" spans="1:8" ht="16" thickBot="1" x14ac:dyDescent="0.4">
      <c r="A105" s="14" t="s">
        <v>14</v>
      </c>
      <c r="B105" s="8">
        <v>2500</v>
      </c>
      <c r="C105" s="8">
        <v>1</v>
      </c>
      <c r="D105" s="8">
        <v>5</v>
      </c>
      <c r="E105" s="8">
        <v>2</v>
      </c>
      <c r="F105" s="15">
        <f t="shared" si="29"/>
        <v>25000</v>
      </c>
      <c r="G105" s="15">
        <f t="shared" si="30"/>
        <v>25000</v>
      </c>
      <c r="H105" s="9">
        <f t="shared" si="28"/>
        <v>50000</v>
      </c>
    </row>
    <row r="106" spans="1:8" ht="15" customHeight="1" thickBot="1" x14ac:dyDescent="0.4">
      <c r="A106" s="10" t="s">
        <v>12</v>
      </c>
      <c r="B106" s="11"/>
      <c r="C106" s="11"/>
      <c r="D106" s="11"/>
      <c r="E106" s="11"/>
      <c r="F106" s="30">
        <f t="shared" ref="F106:H106" si="31">SUM(F99:F105)</f>
        <v>153000</v>
      </c>
      <c r="G106" s="30">
        <f t="shared" si="31"/>
        <v>153000</v>
      </c>
      <c r="H106" s="30">
        <f t="shared" si="31"/>
        <v>306000</v>
      </c>
    </row>
    <row r="107" spans="1:8" ht="15" customHeight="1" x14ac:dyDescent="0.35">
      <c r="A107" s="77"/>
      <c r="B107" s="78"/>
      <c r="C107" s="78"/>
      <c r="D107" s="78"/>
      <c r="E107" s="78"/>
      <c r="F107" s="50"/>
      <c r="G107" s="50"/>
      <c r="H107" s="50"/>
    </row>
    <row r="108" spans="1:8" ht="23.25" customHeight="1" x14ac:dyDescent="0.35">
      <c r="A108" s="16" t="s">
        <v>61</v>
      </c>
      <c r="B108" s="81" t="s">
        <v>62</v>
      </c>
      <c r="C108" s="82"/>
      <c r="D108" s="82"/>
      <c r="E108" s="82"/>
      <c r="F108" s="82"/>
      <c r="G108" s="82"/>
      <c r="H108" s="82"/>
    </row>
    <row r="109" spans="1:8" ht="15" customHeight="1" x14ac:dyDescent="0.35">
      <c r="A109" s="16" t="s">
        <v>0</v>
      </c>
      <c r="B109" s="81" t="s">
        <v>34</v>
      </c>
      <c r="C109" s="82"/>
      <c r="D109" s="82"/>
      <c r="E109" s="82"/>
      <c r="F109" s="82"/>
      <c r="G109" s="82"/>
      <c r="H109" s="82"/>
    </row>
    <row r="110" spans="1:8" ht="15" customHeight="1" x14ac:dyDescent="0.35">
      <c r="A110" s="17" t="s">
        <v>1</v>
      </c>
      <c r="B110" s="18" t="s">
        <v>2</v>
      </c>
      <c r="C110" s="18" t="s">
        <v>3</v>
      </c>
      <c r="D110" s="18" t="s">
        <v>4</v>
      </c>
      <c r="E110" s="18" t="s">
        <v>5</v>
      </c>
      <c r="F110" s="19" t="s">
        <v>23</v>
      </c>
      <c r="G110" s="19" t="s">
        <v>24</v>
      </c>
      <c r="H110" s="20" t="s">
        <v>8</v>
      </c>
    </row>
    <row r="111" spans="1:8" ht="15" customHeight="1" x14ac:dyDescent="0.35">
      <c r="A111" s="7" t="s">
        <v>9</v>
      </c>
      <c r="B111" s="8">
        <v>1000</v>
      </c>
      <c r="C111" s="8">
        <v>9</v>
      </c>
      <c r="D111" s="8">
        <v>1</v>
      </c>
      <c r="E111" s="8">
        <v>1</v>
      </c>
      <c r="F111" s="40">
        <f t="shared" ref="F111:F117" si="32">B111*C111*D111*E111</f>
        <v>9000</v>
      </c>
      <c r="G111" s="40">
        <f t="shared" ref="G111:G117" si="33">B111*C111*D111*E111</f>
        <v>9000</v>
      </c>
      <c r="H111" s="21">
        <f t="shared" ref="H111:H117" si="34">SUM(F111:G111)</f>
        <v>18000</v>
      </c>
    </row>
    <row r="112" spans="1:8" ht="15" customHeight="1" x14ac:dyDescent="0.35">
      <c r="A112" s="7" t="s">
        <v>10</v>
      </c>
      <c r="B112" s="8">
        <v>300</v>
      </c>
      <c r="C112" s="8">
        <v>9</v>
      </c>
      <c r="D112" s="8">
        <v>4</v>
      </c>
      <c r="E112" s="8">
        <v>1</v>
      </c>
      <c r="F112" s="40">
        <f t="shared" si="32"/>
        <v>10800</v>
      </c>
      <c r="G112" s="40">
        <f t="shared" si="33"/>
        <v>10800</v>
      </c>
      <c r="H112" s="21">
        <f t="shared" si="34"/>
        <v>21600</v>
      </c>
    </row>
    <row r="113" spans="1:8" ht="15" customHeight="1" x14ac:dyDescent="0.35">
      <c r="A113" s="7" t="s">
        <v>11</v>
      </c>
      <c r="B113" s="8">
        <v>50</v>
      </c>
      <c r="C113" s="8">
        <v>9</v>
      </c>
      <c r="D113" s="8">
        <v>2</v>
      </c>
      <c r="E113" s="8">
        <v>1</v>
      </c>
      <c r="F113" s="40">
        <f t="shared" si="32"/>
        <v>900</v>
      </c>
      <c r="G113" s="40">
        <f t="shared" si="33"/>
        <v>900</v>
      </c>
      <c r="H113" s="21">
        <f t="shared" si="34"/>
        <v>1800</v>
      </c>
    </row>
    <row r="114" spans="1:8" ht="15" customHeight="1" x14ac:dyDescent="0.35">
      <c r="A114" s="7" t="s">
        <v>25</v>
      </c>
      <c r="B114" s="8">
        <v>50</v>
      </c>
      <c r="C114" s="8">
        <v>2</v>
      </c>
      <c r="D114" s="8">
        <v>1</v>
      </c>
      <c r="E114" s="8">
        <v>1</v>
      </c>
      <c r="F114" s="40">
        <f t="shared" si="32"/>
        <v>100</v>
      </c>
      <c r="G114" s="40">
        <f t="shared" si="33"/>
        <v>100</v>
      </c>
      <c r="H114" s="21">
        <f t="shared" si="34"/>
        <v>200</v>
      </c>
    </row>
    <row r="115" spans="1:8" ht="15" customHeight="1" x14ac:dyDescent="0.35">
      <c r="A115" s="7" t="s">
        <v>17</v>
      </c>
      <c r="B115" s="8">
        <v>50</v>
      </c>
      <c r="C115" s="8">
        <v>30</v>
      </c>
      <c r="D115" s="8">
        <v>3</v>
      </c>
      <c r="E115" s="8">
        <v>1</v>
      </c>
      <c r="F115" s="40">
        <f t="shared" si="32"/>
        <v>4500</v>
      </c>
      <c r="G115" s="40">
        <f t="shared" si="33"/>
        <v>4500</v>
      </c>
      <c r="H115" s="21">
        <f t="shared" si="34"/>
        <v>9000</v>
      </c>
    </row>
    <row r="116" spans="1:8" ht="15" customHeight="1" x14ac:dyDescent="0.35">
      <c r="A116" s="7" t="s">
        <v>18</v>
      </c>
      <c r="B116" s="8">
        <v>2500</v>
      </c>
      <c r="C116" s="8">
        <v>1</v>
      </c>
      <c r="D116" s="8">
        <v>3</v>
      </c>
      <c r="E116" s="8">
        <v>1</v>
      </c>
      <c r="F116" s="40">
        <f t="shared" si="32"/>
        <v>7500</v>
      </c>
      <c r="G116" s="40">
        <f t="shared" si="33"/>
        <v>7500</v>
      </c>
      <c r="H116" s="21">
        <f t="shared" si="34"/>
        <v>15000</v>
      </c>
    </row>
    <row r="117" spans="1:8" ht="15" customHeight="1" thickBot="1" x14ac:dyDescent="0.4">
      <c r="A117" s="7" t="s">
        <v>19</v>
      </c>
      <c r="B117" s="39">
        <v>2000</v>
      </c>
      <c r="C117" s="39">
        <v>1</v>
      </c>
      <c r="D117" s="39">
        <v>1</v>
      </c>
      <c r="E117" s="39">
        <v>1</v>
      </c>
      <c r="F117" s="40">
        <f t="shared" si="32"/>
        <v>2000</v>
      </c>
      <c r="G117" s="40">
        <f t="shared" si="33"/>
        <v>2000</v>
      </c>
      <c r="H117" s="41">
        <f t="shared" si="34"/>
        <v>4000</v>
      </c>
    </row>
    <row r="118" spans="1:8" ht="15" customHeight="1" thickBot="1" x14ac:dyDescent="0.4">
      <c r="A118" s="10" t="s">
        <v>12</v>
      </c>
      <c r="B118" s="11"/>
      <c r="C118" s="11"/>
      <c r="D118" s="11"/>
      <c r="E118" s="11"/>
      <c r="F118" s="12">
        <f>SUM(F111:F117)</f>
        <v>34800</v>
      </c>
      <c r="G118" s="12">
        <f>SUM(G111:G117)</f>
        <v>34800</v>
      </c>
      <c r="H118" s="12">
        <f>SUM(H111:H117)</f>
        <v>69600</v>
      </c>
    </row>
    <row r="119" spans="1:8" ht="15" customHeight="1" x14ac:dyDescent="0.35">
      <c r="A119" s="77"/>
      <c r="B119" s="78"/>
      <c r="C119" s="78"/>
      <c r="D119" s="78"/>
      <c r="E119" s="78"/>
      <c r="F119" s="50"/>
      <c r="G119" s="50"/>
      <c r="H119" s="50"/>
    </row>
    <row r="120" spans="1:8" ht="15" customHeight="1" x14ac:dyDescent="0.35">
      <c r="A120" s="16" t="s">
        <v>64</v>
      </c>
      <c r="B120" s="81" t="s">
        <v>63</v>
      </c>
      <c r="C120" s="82"/>
      <c r="D120" s="82"/>
      <c r="E120" s="82"/>
      <c r="F120" s="82"/>
      <c r="G120" s="82"/>
      <c r="H120" s="82"/>
    </row>
    <row r="121" spans="1:8" ht="15" customHeight="1" x14ac:dyDescent="0.35">
      <c r="A121" s="16" t="s">
        <v>0</v>
      </c>
      <c r="B121" s="81" t="s">
        <v>85</v>
      </c>
      <c r="C121" s="82"/>
      <c r="D121" s="82"/>
      <c r="E121" s="82"/>
      <c r="F121" s="82"/>
      <c r="G121" s="82"/>
      <c r="H121" s="82"/>
    </row>
    <row r="122" spans="1:8" ht="15" customHeight="1" x14ac:dyDescent="0.35">
      <c r="A122" s="17" t="s">
        <v>1</v>
      </c>
      <c r="B122" s="18" t="s">
        <v>2</v>
      </c>
      <c r="C122" s="18" t="s">
        <v>3</v>
      </c>
      <c r="D122" s="18" t="s">
        <v>4</v>
      </c>
      <c r="E122" s="18" t="s">
        <v>5</v>
      </c>
      <c r="F122" s="19" t="s">
        <v>23</v>
      </c>
      <c r="G122" s="19" t="s">
        <v>24</v>
      </c>
      <c r="H122" s="20" t="s">
        <v>8</v>
      </c>
    </row>
    <row r="123" spans="1:8" ht="15" customHeight="1" x14ac:dyDescent="0.35">
      <c r="A123" s="75" t="s">
        <v>79</v>
      </c>
      <c r="B123" s="8">
        <v>5000</v>
      </c>
      <c r="C123" s="8">
        <v>1</v>
      </c>
      <c r="D123" s="8">
        <v>1</v>
      </c>
      <c r="E123" s="8">
        <v>1</v>
      </c>
      <c r="F123" s="80">
        <f t="shared" ref="F123" si="35">B123*C123*D123*E123</f>
        <v>5000</v>
      </c>
      <c r="G123" s="80">
        <f t="shared" ref="G123" si="36">B123*C123*D123*E123</f>
        <v>5000</v>
      </c>
      <c r="H123" s="76">
        <f>SUM(F123:G123)</f>
        <v>10000</v>
      </c>
    </row>
    <row r="124" spans="1:8" ht="15" customHeight="1" thickBot="1" x14ac:dyDescent="0.4">
      <c r="A124" s="7" t="s">
        <v>18</v>
      </c>
      <c r="B124" s="8">
        <v>1600</v>
      </c>
      <c r="C124" s="8">
        <v>1</v>
      </c>
      <c r="D124" s="8">
        <v>2</v>
      </c>
      <c r="E124" s="8">
        <v>3</v>
      </c>
      <c r="F124" s="40">
        <f t="shared" ref="F124" si="37">B124*C124*D124*E124</f>
        <v>9600</v>
      </c>
      <c r="G124" s="40">
        <f t="shared" ref="G124" si="38">B124*C124*D124*E124</f>
        <v>9600</v>
      </c>
      <c r="H124" s="21">
        <f>SUM(F124:G124)</f>
        <v>19200</v>
      </c>
    </row>
    <row r="125" spans="1:8" ht="15" customHeight="1" thickBot="1" x14ac:dyDescent="0.4">
      <c r="A125" s="10" t="s">
        <v>12</v>
      </c>
      <c r="B125" s="11"/>
      <c r="C125" s="11"/>
      <c r="D125" s="11"/>
      <c r="E125" s="11"/>
      <c r="F125" s="12">
        <f>SUM(F124:F124)</f>
        <v>9600</v>
      </c>
      <c r="G125" s="12">
        <f>SUM(G124:G124)</f>
        <v>9600</v>
      </c>
      <c r="H125" s="12">
        <f>SUM(H124:H124)</f>
        <v>19200</v>
      </c>
    </row>
    <row r="126" spans="1:8" ht="15" customHeight="1" x14ac:dyDescent="0.35">
      <c r="A126" s="77"/>
      <c r="B126" s="78"/>
      <c r="C126" s="78"/>
      <c r="D126" s="78"/>
      <c r="E126" s="78"/>
      <c r="F126" s="50"/>
      <c r="G126" s="50"/>
      <c r="H126" s="50"/>
    </row>
    <row r="127" spans="1:8" ht="15" customHeight="1" x14ac:dyDescent="0.35">
      <c r="A127" s="16" t="s">
        <v>65</v>
      </c>
      <c r="B127" s="81" t="s">
        <v>66</v>
      </c>
      <c r="C127" s="82"/>
      <c r="D127" s="82"/>
      <c r="E127" s="82"/>
      <c r="F127" s="82"/>
      <c r="G127" s="82"/>
      <c r="H127" s="82"/>
    </row>
    <row r="128" spans="1:8" ht="31.9" customHeight="1" x14ac:dyDescent="0.35">
      <c r="A128" s="16" t="s">
        <v>0</v>
      </c>
      <c r="B128" s="81" t="s">
        <v>84</v>
      </c>
      <c r="C128" s="82"/>
      <c r="D128" s="82"/>
      <c r="E128" s="82"/>
      <c r="F128" s="82"/>
      <c r="G128" s="82"/>
      <c r="H128" s="82"/>
    </row>
    <row r="129" spans="1:8" ht="15" customHeight="1" x14ac:dyDescent="0.35">
      <c r="A129" s="17" t="s">
        <v>1</v>
      </c>
      <c r="B129" s="18" t="s">
        <v>2</v>
      </c>
      <c r="C129" s="18" t="s">
        <v>3</v>
      </c>
      <c r="D129" s="18" t="s">
        <v>4</v>
      </c>
      <c r="E129" s="18" t="s">
        <v>5</v>
      </c>
      <c r="F129" s="19" t="s">
        <v>23</v>
      </c>
      <c r="G129" s="19" t="s">
        <v>24</v>
      </c>
      <c r="H129" s="20" t="s">
        <v>8</v>
      </c>
    </row>
    <row r="130" spans="1:8" ht="15" customHeight="1" x14ac:dyDescent="0.35">
      <c r="A130" s="7" t="s">
        <v>9</v>
      </c>
      <c r="B130" s="8">
        <v>1000</v>
      </c>
      <c r="C130" s="8">
        <v>9</v>
      </c>
      <c r="D130" s="8">
        <v>1</v>
      </c>
      <c r="E130" s="8">
        <v>1</v>
      </c>
      <c r="F130" s="40">
        <f>B130*C130*D130*E130</f>
        <v>9000</v>
      </c>
      <c r="G130" s="40">
        <f>B130*C130*D130*E130</f>
        <v>9000</v>
      </c>
      <c r="H130" s="21">
        <f t="shared" ref="H130:H136" si="39">SUM(F130:G130)</f>
        <v>18000</v>
      </c>
    </row>
    <row r="131" spans="1:8" ht="15" customHeight="1" x14ac:dyDescent="0.35">
      <c r="A131" s="7" t="s">
        <v>10</v>
      </c>
      <c r="B131" s="8">
        <v>300</v>
      </c>
      <c r="C131" s="8">
        <v>9</v>
      </c>
      <c r="D131" s="8">
        <v>4</v>
      </c>
      <c r="E131" s="8">
        <v>1</v>
      </c>
      <c r="F131" s="40">
        <f t="shared" ref="F131:F136" si="40">B131*C131*D131*E131</f>
        <v>10800</v>
      </c>
      <c r="G131" s="40">
        <f t="shared" ref="G131:G135" si="41">B131*C131*D131*E131</f>
        <v>10800</v>
      </c>
      <c r="H131" s="21">
        <f t="shared" si="39"/>
        <v>21600</v>
      </c>
    </row>
    <row r="132" spans="1:8" ht="15" customHeight="1" x14ac:dyDescent="0.35">
      <c r="A132" s="7" t="s">
        <v>11</v>
      </c>
      <c r="B132" s="8">
        <v>50</v>
      </c>
      <c r="C132" s="8">
        <v>9</v>
      </c>
      <c r="D132" s="8">
        <v>2</v>
      </c>
      <c r="E132" s="8">
        <v>1</v>
      </c>
      <c r="F132" s="40">
        <f t="shared" si="40"/>
        <v>900</v>
      </c>
      <c r="G132" s="40">
        <f t="shared" si="41"/>
        <v>900</v>
      </c>
      <c r="H132" s="21">
        <f t="shared" si="39"/>
        <v>1800</v>
      </c>
    </row>
    <row r="133" spans="1:8" ht="15" customHeight="1" x14ac:dyDescent="0.35">
      <c r="A133" s="7" t="s">
        <v>25</v>
      </c>
      <c r="B133" s="8">
        <v>50</v>
      </c>
      <c r="C133" s="8">
        <v>5</v>
      </c>
      <c r="D133" s="8">
        <v>1</v>
      </c>
      <c r="E133" s="8">
        <v>1</v>
      </c>
      <c r="F133" s="40">
        <f t="shared" si="40"/>
        <v>250</v>
      </c>
      <c r="G133" s="40">
        <f t="shared" si="41"/>
        <v>250</v>
      </c>
      <c r="H133" s="21">
        <f t="shared" si="39"/>
        <v>500</v>
      </c>
    </row>
    <row r="134" spans="1:8" ht="15" customHeight="1" x14ac:dyDescent="0.35">
      <c r="A134" s="7" t="s">
        <v>17</v>
      </c>
      <c r="B134" s="8">
        <v>50</v>
      </c>
      <c r="C134" s="8">
        <v>14</v>
      </c>
      <c r="D134" s="8">
        <v>3</v>
      </c>
      <c r="E134" s="8">
        <v>1</v>
      </c>
      <c r="F134" s="40">
        <f t="shared" si="40"/>
        <v>2100</v>
      </c>
      <c r="G134" s="40"/>
      <c r="H134" s="21">
        <f t="shared" si="39"/>
        <v>2100</v>
      </c>
    </row>
    <row r="135" spans="1:8" ht="15" customHeight="1" x14ac:dyDescent="0.35">
      <c r="A135" s="7" t="s">
        <v>18</v>
      </c>
      <c r="B135" s="8">
        <v>1500</v>
      </c>
      <c r="C135" s="8">
        <v>1</v>
      </c>
      <c r="D135" s="8">
        <v>3</v>
      </c>
      <c r="E135" s="8">
        <v>1</v>
      </c>
      <c r="F135" s="40">
        <f t="shared" si="40"/>
        <v>4500</v>
      </c>
      <c r="G135" s="40">
        <f t="shared" si="41"/>
        <v>4500</v>
      </c>
      <c r="H135" s="21">
        <f t="shared" si="39"/>
        <v>9000</v>
      </c>
    </row>
    <row r="136" spans="1:8" ht="15" customHeight="1" thickBot="1" x14ac:dyDescent="0.4">
      <c r="A136" s="7" t="s">
        <v>19</v>
      </c>
      <c r="B136" s="39">
        <v>2000</v>
      </c>
      <c r="C136" s="39">
        <v>1</v>
      </c>
      <c r="D136" s="39">
        <v>1</v>
      </c>
      <c r="E136" s="39">
        <v>1</v>
      </c>
      <c r="F136" s="40">
        <f t="shared" si="40"/>
        <v>2000</v>
      </c>
      <c r="G136" s="40"/>
      <c r="H136" s="41">
        <f t="shared" si="39"/>
        <v>2000</v>
      </c>
    </row>
    <row r="137" spans="1:8" ht="15" customHeight="1" thickBot="1" x14ac:dyDescent="0.4">
      <c r="A137" s="10" t="s">
        <v>12</v>
      </c>
      <c r="B137" s="11"/>
      <c r="C137" s="11"/>
      <c r="D137" s="11"/>
      <c r="E137" s="11"/>
      <c r="F137" s="12">
        <f>SUM(F130:F136)</f>
        <v>29550</v>
      </c>
      <c r="G137" s="12">
        <f>SUM(G130:G136)</f>
        <v>25450</v>
      </c>
      <c r="H137" s="12">
        <f>SUM(H130:H136)</f>
        <v>55000</v>
      </c>
    </row>
    <row r="138" spans="1:8" ht="14.65" customHeight="1" x14ac:dyDescent="0.35">
      <c r="A138" s="83" t="s">
        <v>35</v>
      </c>
      <c r="B138" s="84"/>
      <c r="C138" s="84"/>
      <c r="D138" s="84"/>
      <c r="E138" s="85"/>
      <c r="F138" s="49">
        <f>F82+F94+F106+F118+F125+F137</f>
        <v>446650</v>
      </c>
      <c r="G138" s="49">
        <f>G82+G94+G106+G118+G125+G137</f>
        <v>368550</v>
      </c>
      <c r="H138" s="49">
        <f>H82+H94+H106+H118+H125+H137</f>
        <v>815200</v>
      </c>
    </row>
    <row r="139" spans="1:8" ht="15.5" x14ac:dyDescent="0.35">
      <c r="A139" s="13"/>
      <c r="B139" s="13"/>
      <c r="C139" s="13"/>
      <c r="D139" s="13"/>
      <c r="E139" s="13"/>
      <c r="F139" s="13"/>
      <c r="G139" s="13"/>
      <c r="H139" s="13"/>
    </row>
    <row r="140" spans="1:8" ht="15.5" x14ac:dyDescent="0.35">
      <c r="A140" s="56"/>
      <c r="B140" s="56"/>
      <c r="C140" s="56"/>
      <c r="D140" s="56"/>
      <c r="E140" s="56"/>
      <c r="F140" s="57"/>
      <c r="G140" s="57"/>
      <c r="H140" s="57"/>
    </row>
    <row r="141" spans="1:8" ht="15" customHeight="1" x14ac:dyDescent="0.35">
      <c r="A141" s="86" t="s">
        <v>74</v>
      </c>
      <c r="B141" s="87"/>
      <c r="C141" s="87"/>
      <c r="D141" s="87"/>
      <c r="E141" s="87"/>
      <c r="F141" s="87"/>
      <c r="G141" s="87"/>
      <c r="H141" s="88"/>
    </row>
    <row r="142" spans="1:8" ht="15" customHeight="1" x14ac:dyDescent="0.35">
      <c r="A142" s="16" t="s">
        <v>69</v>
      </c>
      <c r="B142" s="81" t="s">
        <v>38</v>
      </c>
      <c r="C142" s="82"/>
      <c r="D142" s="82"/>
      <c r="E142" s="82"/>
      <c r="F142" s="82"/>
      <c r="G142" s="82"/>
      <c r="H142" s="82"/>
    </row>
    <row r="143" spans="1:8" ht="46.15" customHeight="1" x14ac:dyDescent="0.35">
      <c r="A143" s="16" t="s">
        <v>0</v>
      </c>
      <c r="B143" s="81" t="s">
        <v>39</v>
      </c>
      <c r="C143" s="82"/>
      <c r="D143" s="82"/>
      <c r="E143" s="82"/>
      <c r="F143" s="82"/>
      <c r="G143" s="82"/>
      <c r="H143" s="82"/>
    </row>
    <row r="144" spans="1:8" ht="19.149999999999999" customHeight="1" x14ac:dyDescent="0.35">
      <c r="A144" s="17" t="s">
        <v>1</v>
      </c>
      <c r="B144" s="18" t="s">
        <v>2</v>
      </c>
      <c r="C144" s="18" t="s">
        <v>3</v>
      </c>
      <c r="D144" s="18" t="s">
        <v>22</v>
      </c>
      <c r="E144" s="18" t="s">
        <v>5</v>
      </c>
      <c r="F144" s="19" t="s">
        <v>23</v>
      </c>
      <c r="G144" s="19" t="s">
        <v>24</v>
      </c>
      <c r="H144" s="20" t="s">
        <v>8</v>
      </c>
    </row>
    <row r="145" spans="1:34" ht="26.5" x14ac:dyDescent="0.35">
      <c r="A145" s="38" t="s">
        <v>67</v>
      </c>
      <c r="B145" s="39"/>
      <c r="C145" s="39">
        <v>1</v>
      </c>
      <c r="D145" s="39">
        <v>12</v>
      </c>
      <c r="E145" s="39">
        <v>1</v>
      </c>
      <c r="F145" s="60">
        <v>139231</v>
      </c>
      <c r="G145" s="60">
        <v>140450</v>
      </c>
      <c r="H145" s="59">
        <f>SUM(F145:G145)</f>
        <v>279681</v>
      </c>
    </row>
    <row r="146" spans="1:34" ht="27" thickBot="1" x14ac:dyDescent="0.4">
      <c r="A146" s="58" t="s">
        <v>68</v>
      </c>
      <c r="B146" s="39"/>
      <c r="C146" s="39">
        <v>1</v>
      </c>
      <c r="D146" s="39">
        <v>12</v>
      </c>
      <c r="E146" s="39">
        <v>1</v>
      </c>
      <c r="F146" s="60">
        <v>139231</v>
      </c>
      <c r="G146" s="60">
        <v>140450</v>
      </c>
      <c r="H146" s="59">
        <f>SUM(F146:G146)</f>
        <v>279681</v>
      </c>
    </row>
    <row r="147" spans="1:34" s="34" customFormat="1" ht="15" thickBot="1" x14ac:dyDescent="0.4">
      <c r="A147" s="22" t="s">
        <v>12</v>
      </c>
      <c r="B147" s="23"/>
      <c r="C147" s="23"/>
      <c r="D147" s="23"/>
      <c r="E147" s="23"/>
      <c r="F147" s="24">
        <f>SUM(F145:F146)</f>
        <v>278462</v>
      </c>
      <c r="G147" s="24">
        <f>SUM(G145:G146)</f>
        <v>280900</v>
      </c>
      <c r="H147" s="24">
        <f>SUM(H145:H146)</f>
        <v>559362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9" spans="1:34" x14ac:dyDescent="0.35">
      <c r="A149" s="16" t="s">
        <v>70</v>
      </c>
      <c r="B149" s="81" t="s">
        <v>72</v>
      </c>
      <c r="C149" s="82"/>
      <c r="D149" s="82"/>
      <c r="E149" s="82"/>
      <c r="F149" s="82"/>
      <c r="G149" s="82"/>
      <c r="H149" s="82"/>
    </row>
    <row r="150" spans="1:34" ht="43.5" customHeight="1" x14ac:dyDescent="0.35">
      <c r="A150" s="16" t="s">
        <v>0</v>
      </c>
      <c r="B150" s="81" t="s">
        <v>86</v>
      </c>
      <c r="C150" s="82"/>
      <c r="D150" s="82"/>
      <c r="E150" s="82"/>
      <c r="F150" s="82"/>
      <c r="G150" s="82"/>
      <c r="H150" s="82"/>
    </row>
    <row r="151" spans="1:34" ht="28" x14ac:dyDescent="0.35">
      <c r="A151" s="17" t="s">
        <v>1</v>
      </c>
      <c r="B151" s="18" t="s">
        <v>2</v>
      </c>
      <c r="C151" s="18" t="s">
        <v>3</v>
      </c>
      <c r="D151" s="18" t="s">
        <v>4</v>
      </c>
      <c r="E151" s="18" t="s">
        <v>5</v>
      </c>
      <c r="F151" s="19" t="s">
        <v>6</v>
      </c>
      <c r="G151" s="19" t="s">
        <v>7</v>
      </c>
      <c r="H151" s="20" t="s">
        <v>8</v>
      </c>
    </row>
    <row r="152" spans="1:34" x14ac:dyDescent="0.35">
      <c r="A152" s="7" t="s">
        <v>9</v>
      </c>
      <c r="B152" s="8">
        <v>1000</v>
      </c>
      <c r="C152" s="8">
        <v>18</v>
      </c>
      <c r="D152" s="8">
        <v>1</v>
      </c>
      <c r="E152" s="8">
        <v>2</v>
      </c>
      <c r="F152" s="15">
        <f t="shared" ref="F152:F157" si="42">B152*C152*D152*E152</f>
        <v>36000</v>
      </c>
      <c r="G152" s="15">
        <f t="shared" ref="G152:G157" si="43">B152*C152*D152*E152</f>
        <v>36000</v>
      </c>
      <c r="H152" s="21">
        <f t="shared" ref="H152:H157" si="44">SUM(F152:G152)</f>
        <v>72000</v>
      </c>
    </row>
    <row r="153" spans="1:34" x14ac:dyDescent="0.35">
      <c r="A153" s="7" t="s">
        <v>10</v>
      </c>
      <c r="B153" s="8">
        <v>300</v>
      </c>
      <c r="C153" s="8">
        <v>18</v>
      </c>
      <c r="D153" s="8">
        <v>3</v>
      </c>
      <c r="E153" s="8">
        <v>2</v>
      </c>
      <c r="F153" s="15">
        <f t="shared" si="42"/>
        <v>32400</v>
      </c>
      <c r="G153" s="15">
        <f t="shared" si="43"/>
        <v>32400</v>
      </c>
      <c r="H153" s="21">
        <f t="shared" si="44"/>
        <v>64800</v>
      </c>
    </row>
    <row r="154" spans="1:34" x14ac:dyDescent="0.35">
      <c r="A154" s="7" t="s">
        <v>11</v>
      </c>
      <c r="B154" s="8">
        <v>50</v>
      </c>
      <c r="C154" s="8">
        <v>18</v>
      </c>
      <c r="D154" s="8">
        <v>2</v>
      </c>
      <c r="E154" s="8">
        <v>2</v>
      </c>
      <c r="F154" s="15">
        <f t="shared" si="42"/>
        <v>3600</v>
      </c>
      <c r="G154" s="15">
        <f t="shared" si="43"/>
        <v>3600</v>
      </c>
      <c r="H154" s="21">
        <f t="shared" si="44"/>
        <v>7200</v>
      </c>
    </row>
    <row r="155" spans="1:34" x14ac:dyDescent="0.35">
      <c r="A155" s="7" t="s">
        <v>25</v>
      </c>
      <c r="B155" s="8">
        <v>50</v>
      </c>
      <c r="C155" s="8">
        <v>8</v>
      </c>
      <c r="D155" s="8">
        <v>1</v>
      </c>
      <c r="E155" s="8">
        <v>2</v>
      </c>
      <c r="F155" s="15">
        <f t="shared" si="42"/>
        <v>800</v>
      </c>
      <c r="G155" s="15">
        <f t="shared" si="43"/>
        <v>800</v>
      </c>
      <c r="H155" s="21">
        <f t="shared" si="44"/>
        <v>1600</v>
      </c>
    </row>
    <row r="156" spans="1:34" x14ac:dyDescent="0.35">
      <c r="A156" s="14" t="s">
        <v>13</v>
      </c>
      <c r="B156" s="8">
        <v>75</v>
      </c>
      <c r="C156" s="8">
        <v>60</v>
      </c>
      <c r="D156" s="8">
        <v>2</v>
      </c>
      <c r="E156" s="8">
        <v>2</v>
      </c>
      <c r="F156" s="15">
        <f t="shared" si="42"/>
        <v>18000</v>
      </c>
      <c r="G156" s="15">
        <f t="shared" si="43"/>
        <v>18000</v>
      </c>
      <c r="H156" s="21">
        <f t="shared" si="44"/>
        <v>36000</v>
      </c>
    </row>
    <row r="157" spans="1:34" ht="28.5" x14ac:dyDescent="0.35">
      <c r="A157" s="35" t="s">
        <v>71</v>
      </c>
      <c r="B157" s="8">
        <v>1500</v>
      </c>
      <c r="C157" s="8">
        <v>1</v>
      </c>
      <c r="D157" s="8">
        <v>1</v>
      </c>
      <c r="E157" s="8">
        <v>2</v>
      </c>
      <c r="F157" s="8">
        <f t="shared" si="42"/>
        <v>3000</v>
      </c>
      <c r="G157" s="8">
        <f t="shared" si="43"/>
        <v>3000</v>
      </c>
      <c r="H157" s="76">
        <f t="shared" si="44"/>
        <v>6000</v>
      </c>
    </row>
    <row r="158" spans="1:34" ht="15" thickBot="1" x14ac:dyDescent="0.4">
      <c r="A158" s="36" t="s">
        <v>12</v>
      </c>
      <c r="B158" s="28"/>
      <c r="C158" s="28"/>
      <c r="D158" s="28"/>
      <c r="E158" s="28"/>
      <c r="F158" s="29">
        <f>SUM(F152:F157)</f>
        <v>93800</v>
      </c>
      <c r="G158" s="29">
        <f>SUM(G152:G157)</f>
        <v>93800</v>
      </c>
      <c r="H158" s="29">
        <f>SUM(H152:H157)</f>
        <v>187600</v>
      </c>
    </row>
    <row r="159" spans="1:34" x14ac:dyDescent="0.35">
      <c r="A159" s="25"/>
      <c r="B159" s="25"/>
      <c r="C159" s="25"/>
      <c r="D159" s="25"/>
      <c r="F159" s="25"/>
      <c r="G159" s="25"/>
      <c r="H159" s="25"/>
    </row>
    <row r="160" spans="1:34" x14ac:dyDescent="0.35">
      <c r="A160" s="16" t="s">
        <v>73</v>
      </c>
      <c r="B160" s="81" t="s">
        <v>91</v>
      </c>
      <c r="C160" s="82"/>
      <c r="D160" s="82"/>
      <c r="E160" s="82"/>
      <c r="F160" s="82"/>
      <c r="G160" s="82"/>
      <c r="H160" s="82"/>
    </row>
    <row r="161" spans="1:8" ht="28" x14ac:dyDescent="0.35">
      <c r="A161" s="16" t="s">
        <v>0</v>
      </c>
      <c r="B161" s="81" t="s">
        <v>75</v>
      </c>
      <c r="C161" s="82"/>
      <c r="D161" s="82"/>
      <c r="E161" s="82"/>
      <c r="F161" s="82"/>
      <c r="G161" s="82"/>
      <c r="H161" s="82"/>
    </row>
    <row r="162" spans="1:8" ht="28" x14ac:dyDescent="0.35">
      <c r="A162" s="17" t="s">
        <v>1</v>
      </c>
      <c r="B162" s="18" t="s">
        <v>2</v>
      </c>
      <c r="C162" s="18" t="s">
        <v>3</v>
      </c>
      <c r="D162" s="18" t="s">
        <v>4</v>
      </c>
      <c r="E162" s="18" t="s">
        <v>5</v>
      </c>
      <c r="F162" s="19" t="s">
        <v>6</v>
      </c>
      <c r="G162" s="19" t="s">
        <v>7</v>
      </c>
      <c r="H162" s="20" t="s">
        <v>8</v>
      </c>
    </row>
    <row r="163" spans="1:8" x14ac:dyDescent="0.35">
      <c r="A163" s="7" t="s">
        <v>9</v>
      </c>
      <c r="B163" s="8">
        <v>1500</v>
      </c>
      <c r="C163" s="8">
        <v>5</v>
      </c>
      <c r="D163" s="8">
        <v>1</v>
      </c>
      <c r="E163" s="8">
        <v>5</v>
      </c>
      <c r="F163" s="15">
        <f>B163*C163*D163*E163</f>
        <v>37500</v>
      </c>
      <c r="G163" s="15">
        <f>(B163*C163*D163*E163)/5*3</f>
        <v>22500</v>
      </c>
      <c r="H163" s="21">
        <f>SUM(F163:G163)</f>
        <v>60000</v>
      </c>
    </row>
    <row r="164" spans="1:8" x14ac:dyDescent="0.35">
      <c r="A164" s="7" t="s">
        <v>10</v>
      </c>
      <c r="B164" s="8">
        <v>300</v>
      </c>
      <c r="C164" s="8">
        <v>5</v>
      </c>
      <c r="D164" s="8">
        <v>5</v>
      </c>
      <c r="E164" s="8">
        <v>5</v>
      </c>
      <c r="F164" s="15">
        <f t="shared" ref="F164:F167" si="45">B164*C164*D164*E164</f>
        <v>37500</v>
      </c>
      <c r="G164" s="15">
        <f t="shared" ref="G164:G166" si="46">(B164*C164*D164*E164)/5*3</f>
        <v>22500</v>
      </c>
      <c r="H164" s="21">
        <f>SUM(F164:G164)</f>
        <v>60000</v>
      </c>
    </row>
    <row r="165" spans="1:8" x14ac:dyDescent="0.35">
      <c r="A165" s="7" t="s">
        <v>11</v>
      </c>
      <c r="B165" s="8">
        <v>100</v>
      </c>
      <c r="C165" s="8">
        <v>5</v>
      </c>
      <c r="D165" s="8">
        <v>2</v>
      </c>
      <c r="E165" s="8">
        <v>5</v>
      </c>
      <c r="F165" s="15">
        <f t="shared" si="45"/>
        <v>5000</v>
      </c>
      <c r="G165" s="15">
        <f t="shared" si="46"/>
        <v>3000</v>
      </c>
      <c r="H165" s="21">
        <f>SUM(F165:G165)</f>
        <v>8000</v>
      </c>
    </row>
    <row r="166" spans="1:8" x14ac:dyDescent="0.35">
      <c r="A166" s="7" t="s">
        <v>14</v>
      </c>
      <c r="B166" s="8">
        <v>800</v>
      </c>
      <c r="C166" s="8">
        <v>1</v>
      </c>
      <c r="D166" s="8">
        <v>4</v>
      </c>
      <c r="E166" s="8">
        <v>1</v>
      </c>
      <c r="F166" s="15">
        <f t="shared" ref="F166" si="47">B166*C166*D166*E166</f>
        <v>3200</v>
      </c>
      <c r="G166" s="15">
        <f t="shared" si="46"/>
        <v>1920</v>
      </c>
      <c r="H166" s="21">
        <f>SUM(F166:G166)</f>
        <v>5120</v>
      </c>
    </row>
    <row r="167" spans="1:8" ht="56.5" thickBot="1" x14ac:dyDescent="0.4">
      <c r="A167" s="7" t="s">
        <v>92</v>
      </c>
      <c r="B167" s="8">
        <v>10000</v>
      </c>
      <c r="C167" s="8">
        <v>1</v>
      </c>
      <c r="D167" s="8">
        <v>1</v>
      </c>
      <c r="E167" s="8">
        <v>2</v>
      </c>
      <c r="F167" s="15">
        <f t="shared" si="45"/>
        <v>20000</v>
      </c>
      <c r="G167" s="15">
        <f>(B167*C167*D167*E167)/2</f>
        <v>10000</v>
      </c>
      <c r="H167" s="21">
        <f>SUM(F167:G167)</f>
        <v>30000</v>
      </c>
    </row>
    <row r="168" spans="1:8" ht="15" thickBot="1" x14ac:dyDescent="0.4">
      <c r="A168" s="22" t="s">
        <v>12</v>
      </c>
      <c r="B168" s="23"/>
      <c r="C168" s="23"/>
      <c r="D168" s="23"/>
      <c r="E168" s="23"/>
      <c r="F168" s="24">
        <f>SUM(F163:F167)</f>
        <v>103200</v>
      </c>
      <c r="G168" s="24">
        <f>SUM(G163:G167)</f>
        <v>59920</v>
      </c>
      <c r="H168" s="61">
        <f>SUM(H163:H167)</f>
        <v>163120</v>
      </c>
    </row>
    <row r="169" spans="1:8" ht="15.5" x14ac:dyDescent="0.35">
      <c r="A169" s="83" t="s">
        <v>36</v>
      </c>
      <c r="B169" s="84"/>
      <c r="C169" s="84"/>
      <c r="D169" s="84"/>
      <c r="E169" s="85"/>
      <c r="F169" s="49">
        <f>F147+F158+F168</f>
        <v>475462</v>
      </c>
      <c r="G169" s="49">
        <f t="shared" ref="G169:H169" si="48">G147+G158+G168</f>
        <v>434620</v>
      </c>
      <c r="H169" s="49">
        <f t="shared" si="48"/>
        <v>910082</v>
      </c>
    </row>
  </sheetData>
  <mergeCells count="36">
    <mergeCell ref="B59:H59"/>
    <mergeCell ref="B60:H60"/>
    <mergeCell ref="A68:E68"/>
    <mergeCell ref="A26:H26"/>
    <mergeCell ref="B50:H50"/>
    <mergeCell ref="B49:H49"/>
    <mergeCell ref="A141:H141"/>
    <mergeCell ref="B142:H142"/>
    <mergeCell ref="B143:H143"/>
    <mergeCell ref="B96:H96"/>
    <mergeCell ref="B97:H97"/>
    <mergeCell ref="A138:E138"/>
    <mergeCell ref="B108:H108"/>
    <mergeCell ref="B109:H109"/>
    <mergeCell ref="B120:H120"/>
    <mergeCell ref="B121:H121"/>
    <mergeCell ref="B127:H127"/>
    <mergeCell ref="B128:H128"/>
    <mergeCell ref="A89:H89"/>
    <mergeCell ref="B85:H85"/>
    <mergeCell ref="B84:H84"/>
    <mergeCell ref="A70:H70"/>
    <mergeCell ref="B71:H71"/>
    <mergeCell ref="B72:H72"/>
    <mergeCell ref="A1:H1"/>
    <mergeCell ref="B3:H3"/>
    <mergeCell ref="B2:H2"/>
    <mergeCell ref="B35:H35"/>
    <mergeCell ref="B36:H36"/>
    <mergeCell ref="A6:H6"/>
    <mergeCell ref="A16:H16"/>
    <mergeCell ref="B160:H160"/>
    <mergeCell ref="B161:H161"/>
    <mergeCell ref="A169:E169"/>
    <mergeCell ref="B149:H149"/>
    <mergeCell ref="B150:H15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EA9A1E46CA634B9B1319B181B58AF2" ma:contentTypeVersion="15" ma:contentTypeDescription="Create a new document." ma:contentTypeScope="" ma:versionID="17f342c9e6c1ee14167317694d2792bf">
  <xsd:schema xmlns:xsd="http://www.w3.org/2001/XMLSchema" xmlns:xs="http://www.w3.org/2001/XMLSchema" xmlns:p="http://schemas.microsoft.com/office/2006/metadata/properties" xmlns:ns2="a33e350f-881b-43ab-bd89-7800a16c7b9e" xmlns:ns3="48b0ec71-3dc6-42dc-8aaf-964cfe9da525" targetNamespace="http://schemas.microsoft.com/office/2006/metadata/properties" ma:root="true" ma:fieldsID="df694a9069896857c1a3f6fc364ec66c" ns2:_="" ns3:_="">
    <xsd:import namespace="a33e350f-881b-43ab-bd89-7800a16c7b9e"/>
    <xsd:import namespace="48b0ec71-3dc6-42dc-8aaf-964cfe9d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e350f-881b-43ab-bd89-7800a16c7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0ec71-3dc6-42dc-8aaf-964cfe9da52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867e4f7-048d-4dd0-bbb7-7c7ab0d32ba9}" ma:internalName="TaxCatchAll" ma:showField="CatchAllData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3e350f-881b-43ab-bd89-7800a16c7b9e">
      <Terms xmlns="http://schemas.microsoft.com/office/infopath/2007/PartnerControls"/>
    </lcf76f155ced4ddcb4097134ff3c332f>
    <TaxCatchAll xmlns="48b0ec71-3dc6-42dc-8aaf-964cfe9da525" xsi:nil="true"/>
  </documentManagement>
</p:properties>
</file>

<file path=customXml/itemProps1.xml><?xml version="1.0" encoding="utf-8"?>
<ds:datastoreItem xmlns:ds="http://schemas.openxmlformats.org/officeDocument/2006/customXml" ds:itemID="{43C82A22-06E4-470F-97A3-CF403EFC6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9702B-59FB-40F5-B810-EFE703758156}"/>
</file>

<file path=customXml/itemProps3.xml><?xml version="1.0" encoding="utf-8"?>
<ds:datastoreItem xmlns:ds="http://schemas.openxmlformats.org/officeDocument/2006/customXml" ds:itemID="{71992120-BB9F-4709-89E8-F90414C4664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Budget Summary</vt:lpstr>
      <vt:lpstr>Budget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Nthabiseng Moiloa</dc:creator>
  <cp:lastModifiedBy>Roosen Tim - D2.5</cp:lastModifiedBy>
  <dcterms:created xsi:type="dcterms:W3CDTF">2023-06-26T12:20:08Z</dcterms:created>
  <dcterms:modified xsi:type="dcterms:W3CDTF">2023-10-05T08:09:42Z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dc1db8-2f64-468c-a02a-c7d04ea19826_Enabled">
    <vt:lpwstr>true</vt:lpwstr>
  </property>
  <property fmtid="{D5CDD505-2E9C-101B-9397-08002B2CF9AE}" pid="3" name="MSIP_Label_dddc1db8-2f64-468c-a02a-c7d04ea19826_SetDate">
    <vt:lpwstr>2023-10-05T08:08:48Z</vt:lpwstr>
  </property>
  <property fmtid="{D5CDD505-2E9C-101B-9397-08002B2CF9AE}" pid="4" name="MSIP_Label_dddc1db8-2f64-468c-a02a-c7d04ea19826_Method">
    <vt:lpwstr>Privileged</vt:lpwstr>
  </property>
  <property fmtid="{D5CDD505-2E9C-101B-9397-08002B2CF9AE}" pid="5" name="MSIP_Label_dddc1db8-2f64-468c-a02a-c7d04ea19826_Name">
    <vt:lpwstr>Non classifié - Niet geclassificeerd</vt:lpwstr>
  </property>
  <property fmtid="{D5CDD505-2E9C-101B-9397-08002B2CF9AE}" pid="6" name="MSIP_Label_dddc1db8-2f64-468c-a02a-c7d04ea19826_SiteId">
    <vt:lpwstr>80153b30-e434-429b-b41c-0d47f9deec42</vt:lpwstr>
  </property>
  <property fmtid="{D5CDD505-2E9C-101B-9397-08002B2CF9AE}" pid="7" name="MSIP_Label_dddc1db8-2f64-468c-a02a-c7d04ea19826_ActionId">
    <vt:lpwstr>67caa653-78df-4cb7-ab35-f4ed6eb9a9e8</vt:lpwstr>
  </property>
  <property fmtid="{D5CDD505-2E9C-101B-9397-08002B2CF9AE}" pid="8" name="MSIP_Label_dddc1db8-2f64-468c-a02a-c7d04ea19826_ContentBits">
    <vt:lpwstr>0</vt:lpwstr>
  </property>
  <property fmtid="{D5CDD505-2E9C-101B-9397-08002B2CF9AE}" pid="9" name="ContentTypeId">
    <vt:lpwstr>0x01010092EA9A1E46CA634B9B1319B181B58AF2</vt:lpwstr>
  </property>
</Properties>
</file>