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uriec\Desktop\"/>
    </mc:Choice>
  </mc:AlternateContent>
  <xr:revisionPtr revIDLastSave="0" documentId="8_{2E21D3E4-0D7B-4A15-8199-1F438710ED3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 EU+BE" sheetId="3" r:id="rId1"/>
    <sheet name="Budget BELGIUM ONL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4" l="1"/>
  <c r="H13" i="4"/>
  <c r="C11" i="4"/>
  <c r="C12" i="4" s="1"/>
  <c r="C8" i="4"/>
  <c r="D8" i="3"/>
  <c r="D16" i="3"/>
  <c r="E16" i="3" s="1"/>
  <c r="F3" i="4"/>
  <c r="E10" i="4"/>
  <c r="E9" i="4"/>
  <c r="H9" i="4" s="1"/>
  <c r="E6" i="4"/>
  <c r="H6" i="4" s="1"/>
  <c r="E5" i="4"/>
  <c r="E8" i="4" s="1"/>
  <c r="E4" i="4"/>
  <c r="E3" i="4"/>
  <c r="G3" i="4" s="1"/>
  <c r="H3" i="4" s="1"/>
  <c r="C11" i="3"/>
  <c r="C8" i="3"/>
  <c r="D4" i="3"/>
  <c r="E4" i="3" s="1"/>
  <c r="D5" i="3"/>
  <c r="E5" i="3" s="1"/>
  <c r="I5" i="3" s="1"/>
  <c r="D6" i="3"/>
  <c r="E6" i="3" s="1"/>
  <c r="G6" i="3" s="1"/>
  <c r="D7" i="3"/>
  <c r="E7" i="3" s="1"/>
  <c r="J7" i="3" s="1"/>
  <c r="D9" i="3"/>
  <c r="E9" i="3" s="1"/>
  <c r="D10" i="3"/>
  <c r="E10" i="3" s="1"/>
  <c r="D11" i="3"/>
  <c r="D13" i="3"/>
  <c r="E13" i="3" s="1"/>
  <c r="J13" i="3" s="1"/>
  <c r="D3" i="3"/>
  <c r="E3" i="3" s="1"/>
  <c r="J3" i="3" s="1"/>
  <c r="F4" i="4"/>
  <c r="G4" i="4" s="1"/>
  <c r="C16" i="4"/>
  <c r="E16" i="4" s="1"/>
  <c r="H16" i="4" s="1"/>
  <c r="G13" i="4"/>
  <c r="F13" i="4"/>
  <c r="G11" i="4"/>
  <c r="E7" i="4"/>
  <c r="H7" i="4" s="1"/>
  <c r="F5" i="4"/>
  <c r="G5" i="4"/>
  <c r="F7" i="4"/>
  <c r="G7" i="4"/>
  <c r="E13" i="4"/>
  <c r="C14" i="4" l="1"/>
  <c r="C15" i="4"/>
  <c r="H5" i="4"/>
  <c r="H4" i="4"/>
  <c r="G13" i="3"/>
  <c r="I10" i="3"/>
  <c r="G10" i="3"/>
  <c r="G11" i="3" s="1"/>
  <c r="J10" i="3"/>
  <c r="G16" i="3"/>
  <c r="K16" i="3"/>
  <c r="I9" i="3"/>
  <c r="I11" i="3" s="1"/>
  <c r="G9" i="3"/>
  <c r="K9" i="3" s="1"/>
  <c r="G3" i="3"/>
  <c r="I6" i="3"/>
  <c r="I4" i="3"/>
  <c r="G4" i="3"/>
  <c r="J6" i="3"/>
  <c r="H6" i="3"/>
  <c r="H9" i="3"/>
  <c r="J9" i="3"/>
  <c r="J11" i="3" s="1"/>
  <c r="H7" i="3"/>
  <c r="G5" i="3"/>
  <c r="J5" i="3"/>
  <c r="E11" i="3"/>
  <c r="G7" i="3"/>
  <c r="I7" i="3"/>
  <c r="H10" i="3"/>
  <c r="H3" i="3"/>
  <c r="H4" i="3"/>
  <c r="I3" i="3"/>
  <c r="J4" i="3"/>
  <c r="I13" i="3"/>
  <c r="H13" i="3"/>
  <c r="H5" i="3"/>
  <c r="E8" i="3"/>
  <c r="C12" i="3"/>
  <c r="C15" i="3" s="1"/>
  <c r="G8" i="4"/>
  <c r="G12" i="4" s="1"/>
  <c r="E11" i="4"/>
  <c r="F8" i="4"/>
  <c r="F11" i="4"/>
  <c r="G14" i="4" l="1"/>
  <c r="G15" i="4"/>
  <c r="K7" i="3"/>
  <c r="H8" i="4"/>
  <c r="D15" i="3"/>
  <c r="K10" i="3"/>
  <c r="E12" i="4"/>
  <c r="H11" i="4"/>
  <c r="I8" i="3"/>
  <c r="I12" i="3" s="1"/>
  <c r="I15" i="3" s="1"/>
  <c r="K5" i="3"/>
  <c r="C17" i="4"/>
  <c r="K6" i="3"/>
  <c r="K13" i="3"/>
  <c r="K3" i="3"/>
  <c r="K4" i="3"/>
  <c r="J8" i="3"/>
  <c r="J12" i="3" s="1"/>
  <c r="J15" i="3" s="1"/>
  <c r="G8" i="3"/>
  <c r="H8" i="3"/>
  <c r="H11" i="3"/>
  <c r="K11" i="3" s="1"/>
  <c r="D12" i="3"/>
  <c r="E12" i="3" s="1"/>
  <c r="D14" i="3"/>
  <c r="E15" i="3"/>
  <c r="C14" i="3"/>
  <c r="C17" i="3" s="1"/>
  <c r="F12" i="4"/>
  <c r="F15" i="4" s="1"/>
  <c r="E15" i="4" l="1"/>
  <c r="H15" i="4" s="1"/>
  <c r="E14" i="4"/>
  <c r="H12" i="4"/>
  <c r="H12" i="3"/>
  <c r="H15" i="3" s="1"/>
  <c r="G17" i="4"/>
  <c r="K8" i="3"/>
  <c r="G12" i="3"/>
  <c r="J14" i="3"/>
  <c r="J17" i="3" s="1"/>
  <c r="I14" i="3"/>
  <c r="I17" i="3" s="1"/>
  <c r="D17" i="3"/>
  <c r="E17" i="3" s="1"/>
  <c r="E14" i="3"/>
  <c r="F14" i="4"/>
  <c r="F17" i="4" s="1"/>
  <c r="E17" i="4" l="1"/>
  <c r="H17" i="4" s="1"/>
  <c r="H14" i="4"/>
  <c r="H14" i="3"/>
  <c r="H17" i="3" s="1"/>
  <c r="K12" i="3"/>
  <c r="G14" i="3"/>
  <c r="K14" i="3" s="1"/>
  <c r="G15" i="3"/>
  <c r="K15" i="3" s="1"/>
  <c r="G17" i="3" l="1"/>
  <c r="K17" i="3" s="1"/>
</calcChain>
</file>

<file path=xl/sharedStrings.xml><?xml version="1.0" encoding="utf-8"?>
<sst xmlns="http://schemas.openxmlformats.org/spreadsheetml/2006/main" count="55" uniqueCount="33">
  <si>
    <t>Budget Headings</t>
  </si>
  <si>
    <t>Budget Lines</t>
  </si>
  <si>
    <t xml:space="preserve">BE Budget </t>
  </si>
  <si>
    <t>Year 1</t>
  </si>
  <si>
    <t>Year 2</t>
  </si>
  <si>
    <t>Year 3</t>
  </si>
  <si>
    <t xml:space="preserve">
A. TOTAL GRANT-RELATED DIRECT COSTS</t>
  </si>
  <si>
    <t>Component 1: Agroecology relevant inputs (seeds, bio-inputs, mechanical and digital technologies)</t>
  </si>
  <si>
    <t>A. TOTAL GRANT-RELATED DIRECT COSTS</t>
  </si>
  <si>
    <t>Component 2: Increasing value addition and markets for agroecological produce</t>
  </si>
  <si>
    <t>Component 3: Empowering Small-Scale Farmers in the Agroecological Transition through Participatory Rural Advisory Services (RAS)</t>
  </si>
  <si>
    <t>Component 4: Improving Economic and Financial Analysis of investments (EFA+) tools, knowledge management and sharing.</t>
  </si>
  <si>
    <t>Support to the UN FSS Coalition on Agroecology</t>
  </si>
  <si>
    <t xml:space="preserve">
B. TOTAL IFAD DIRECT COSTS
</t>
  </si>
  <si>
    <t>Cost of staff assigned to the project</t>
  </si>
  <si>
    <t>B. TOTAL IFAD DIRECT COSTS</t>
  </si>
  <si>
    <t>Technical assistance, supervision, implementation support (missions)</t>
  </si>
  <si>
    <t xml:space="preserve">
E= (C+D) TOTAL DIRECT ELIGIBLE COSTS
</t>
  </si>
  <si>
    <t>C=(A+B) TOTAL DIRECT COSTS</t>
  </si>
  <si>
    <t>E= (C+D) TOTAL DIRECT ELIGIBLE COSTS</t>
  </si>
  <si>
    <t>D. Provision for contingency reserve (1%)</t>
  </si>
  <si>
    <t>F. Indirect costs (8%)</t>
  </si>
  <si>
    <t>F. Indirect costs</t>
  </si>
  <si>
    <t>Budget of the Action</t>
  </si>
  <si>
    <t>BUDGET FOR THE AGREEMENT WITH BELGIUM</t>
  </si>
  <si>
    <t>BUDGET OF THE EU-FUNDED ACTION (ANNEX III OF THE AGREEMENT WITH EU)</t>
  </si>
  <si>
    <t>G. UN Levy (1%)</t>
  </si>
  <si>
    <t>H= (E+F+G) TOTAL ELIGIBLE COSTS</t>
  </si>
  <si>
    <t>EU Budget (hide)</t>
  </si>
  <si>
    <t>BE Budget (hide)</t>
  </si>
  <si>
    <t>Year 2 (hide)</t>
  </si>
  <si>
    <t>Year 3 (hide)</t>
  </si>
  <si>
    <t>Year 4 (hide)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</si>
</sst>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#,##0.00"/>
    <numFmt numFmtId="165" formatCode="[$€]#,##0"/>
    <numFmt numFmtId="166" formatCode="[$€-462]\ #,##0.00_-"/>
  </numFmts>
  <fonts count="16">
    <font>
      <sz val="10"/>
      <color rgb="FF000000"/>
      <name val="Arial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u/>
      <sz val="10"/>
      <color rgb="FF000000"/>
      <name val="Cambria"/>
      <family val="1"/>
    </font>
    <font>
      <u/>
      <sz val="10"/>
      <color rgb="FF000000"/>
      <name val="Cambria"/>
      <family val="1"/>
    </font>
    <font>
      <u/>
      <sz val="10"/>
      <color rgb="FF000000"/>
      <name val="Cambria"/>
      <family val="1"/>
    </font>
    <font>
      <u/>
      <sz val="10"/>
      <color rgb="FF000000"/>
      <name val="Cambria"/>
      <family val="1"/>
    </font>
    <font>
      <b/>
      <sz val="10"/>
      <color rgb="FF000000"/>
      <name val="Cambria, serif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  <font>
      <sz val="10"/>
      <name val="Cambria"/>
      <family val="1"/>
    </font>
    <font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0" xfId="0" applyFont="1"/>
    <xf numFmtId="0" fontId="4" fillId="0" borderId="5" xfId="0" applyFont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165" fontId="2" fillId="0" borderId="0" xfId="0" applyNumberFormat="1" applyFont="1"/>
    <xf numFmtId="0" fontId="4" fillId="0" borderId="5" xfId="0" applyFont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4" fontId="4" fillId="3" borderId="0" xfId="0" applyNumberFormat="1" applyFont="1" applyFill="1" applyAlignment="1">
      <alignment horizontal="right" wrapText="1"/>
    </xf>
    <xf numFmtId="164" fontId="2" fillId="0" borderId="0" xfId="0" applyNumberFormat="1" applyFont="1"/>
    <xf numFmtId="166" fontId="0" fillId="0" borderId="0" xfId="0" applyNumberFormat="1"/>
    <xf numFmtId="165" fontId="4" fillId="0" borderId="5" xfId="0" applyNumberFormat="1" applyFont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right" wrapText="1"/>
    </xf>
    <xf numFmtId="165" fontId="6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wrapText="1"/>
    </xf>
    <xf numFmtId="165" fontId="4" fillId="3" borderId="2" xfId="0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2" borderId="5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165" fontId="14" fillId="0" borderId="5" xfId="0" applyNumberFormat="1" applyFont="1" applyBorder="1" applyAlignment="1">
      <alignment horizontal="right" wrapText="1"/>
    </xf>
    <xf numFmtId="165" fontId="0" fillId="0" borderId="0" xfId="0" applyNumberFormat="1"/>
    <xf numFmtId="165" fontId="14" fillId="2" borderId="5" xfId="0" applyNumberFormat="1" applyFont="1" applyFill="1" applyBorder="1" applyAlignment="1">
      <alignment horizontal="right" wrapText="1"/>
    </xf>
    <xf numFmtId="0" fontId="15" fillId="0" borderId="0" xfId="0" applyFont="1"/>
    <xf numFmtId="0" fontId="3" fillId="4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right" wrapText="1"/>
    </xf>
    <xf numFmtId="165" fontId="15" fillId="0" borderId="0" xfId="0" applyNumberFormat="1" applyFont="1"/>
    <xf numFmtId="165" fontId="14" fillId="0" borderId="0" xfId="0" applyNumberFormat="1" applyFont="1" applyAlignment="1">
      <alignment horizontal="right" wrapText="1"/>
    </xf>
    <xf numFmtId="0" fontId="0" fillId="5" borderId="0" xfId="0" applyFill="1"/>
    <xf numFmtId="165" fontId="4" fillId="2" borderId="9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Border="1"/>
    <xf numFmtId="4" fontId="4" fillId="3" borderId="2" xfId="0" applyNumberFormat="1" applyFont="1" applyFill="1" applyBorder="1" applyAlignment="1">
      <alignment horizontal="right" wrapText="1"/>
    </xf>
    <xf numFmtId="0" fontId="1" fillId="0" borderId="7" xfId="0" applyFont="1" applyBorder="1"/>
    <xf numFmtId="0" fontId="1" fillId="0" borderId="3" xfId="0" applyFont="1" applyBorder="1"/>
    <xf numFmtId="0" fontId="3" fillId="3" borderId="1" xfId="0" applyFont="1" applyFill="1" applyBorder="1" applyAlignment="1">
      <alignment horizontal="center" wrapText="1"/>
    </xf>
    <xf numFmtId="0" fontId="1" fillId="0" borderId="4" xfId="0" applyFont="1" applyBorder="1"/>
    <xf numFmtId="165" fontId="4" fillId="3" borderId="8" xfId="0" applyNumberFormat="1" applyFont="1" applyFill="1" applyBorder="1" applyAlignment="1">
      <alignment horizontal="right" wrapText="1"/>
    </xf>
    <xf numFmtId="165" fontId="1" fillId="0" borderId="8" xfId="0" applyNumberFormat="1" applyFont="1" applyBorder="1"/>
    <xf numFmtId="4" fontId="4" fillId="3" borderId="8" xfId="0" applyNumberFormat="1" applyFont="1" applyFill="1" applyBorder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0" fillId="0" borderId="0" xfId="0"/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25"/>
  <sheetViews>
    <sheetView topLeftCell="E1" zoomScale="150" zoomScaleNormal="150" workbookViewId="0">
      <selection activeCell="A2" sqref="A2:XFD2"/>
    </sheetView>
  </sheetViews>
  <sheetFormatPr defaultColWidth="30.1796875" defaultRowHeight="12.5"/>
  <cols>
    <col min="2" max="2" width="42" customWidth="1"/>
    <col min="3" max="4" width="30.1796875" customWidth="1"/>
    <col min="5" max="5" width="24.453125" customWidth="1"/>
    <col min="6" max="6" width="1.36328125" customWidth="1"/>
    <col min="7" max="7" width="23.453125" customWidth="1"/>
    <col min="11" max="11" width="6.81640625" customWidth="1"/>
  </cols>
  <sheetData>
    <row r="1" spans="1:12" ht="18">
      <c r="A1" s="21" t="s">
        <v>25</v>
      </c>
    </row>
    <row r="2" spans="1:12">
      <c r="A2" s="1" t="s">
        <v>0</v>
      </c>
      <c r="B2" s="2" t="s">
        <v>1</v>
      </c>
      <c r="C2" s="29" t="s">
        <v>28</v>
      </c>
      <c r="D2" s="29" t="s">
        <v>29</v>
      </c>
      <c r="E2" s="4" t="s">
        <v>23</v>
      </c>
      <c r="F2" s="41"/>
      <c r="G2" s="3" t="s">
        <v>3</v>
      </c>
      <c r="H2" s="29" t="s">
        <v>30</v>
      </c>
      <c r="I2" s="29" t="s">
        <v>31</v>
      </c>
      <c r="J2" s="29" t="s">
        <v>32</v>
      </c>
    </row>
    <row r="3" spans="1:12" ht="25">
      <c r="A3" s="36" t="s">
        <v>6</v>
      </c>
      <c r="B3" s="9" t="s">
        <v>7</v>
      </c>
      <c r="C3" s="14">
        <v>4300000</v>
      </c>
      <c r="D3" s="14">
        <f>'Budget BELGIUM ONLY'!C3</f>
        <v>2050000</v>
      </c>
      <c r="E3" s="15">
        <f t="shared" ref="E3:E15" si="0">SUM(C3:D3)</f>
        <v>6350000</v>
      </c>
      <c r="F3" s="37"/>
      <c r="G3" s="14">
        <f>E3*0.07</f>
        <v>444500.00000000006</v>
      </c>
      <c r="H3" s="14">
        <f>E3*0.43</f>
        <v>2730500</v>
      </c>
      <c r="I3" s="14">
        <f>E3*0.35</f>
        <v>2222500</v>
      </c>
      <c r="J3" s="14">
        <f>E3*0.15</f>
        <v>952500</v>
      </c>
      <c r="K3" s="34" t="b">
        <f>IF(SUM(G3:J3)=E3, TRUE)</f>
        <v>1</v>
      </c>
    </row>
    <row r="4" spans="1:12" ht="25">
      <c r="A4" s="37"/>
      <c r="B4" s="9" t="s">
        <v>9</v>
      </c>
      <c r="C4" s="14">
        <v>4260000</v>
      </c>
      <c r="D4" s="14">
        <f>'Budget BELGIUM ONLY'!C4</f>
        <v>2050000</v>
      </c>
      <c r="E4" s="15">
        <f t="shared" si="0"/>
        <v>6310000</v>
      </c>
      <c r="F4" s="37"/>
      <c r="G4" s="14">
        <f>E4*0.07</f>
        <v>441700.00000000006</v>
      </c>
      <c r="H4" s="14">
        <f>E4*0.43</f>
        <v>2713300</v>
      </c>
      <c r="I4" s="14">
        <f t="shared" ref="I4:I13" si="1">E4*0.35</f>
        <v>2208500</v>
      </c>
      <c r="J4" s="14">
        <f t="shared" ref="J4:J13" si="2">E4*0.15</f>
        <v>946500</v>
      </c>
      <c r="K4" s="34" t="b">
        <f>IF(SUM(G4:J4)=E4, TRUE)</f>
        <v>1</v>
      </c>
    </row>
    <row r="5" spans="1:12" ht="37.5">
      <c r="A5" s="37"/>
      <c r="B5" s="9" t="s">
        <v>10</v>
      </c>
      <c r="C5" s="14">
        <v>4500000</v>
      </c>
      <c r="D5" s="14">
        <f>'Budget BELGIUM ONLY'!C5</f>
        <v>0</v>
      </c>
      <c r="E5" s="15">
        <f t="shared" si="0"/>
        <v>4500000</v>
      </c>
      <c r="F5" s="37"/>
      <c r="G5" s="14">
        <f>E5*0.1</f>
        <v>450000</v>
      </c>
      <c r="H5" s="14">
        <f t="shared" ref="H5:H13" si="3">E5*0.4</f>
        <v>1800000</v>
      </c>
      <c r="I5" s="14">
        <f t="shared" si="1"/>
        <v>1575000</v>
      </c>
      <c r="J5" s="14">
        <f t="shared" si="2"/>
        <v>675000</v>
      </c>
      <c r="K5" s="34" t="b">
        <f>IF(SUM(G5:J5)=E5, TRUE)</f>
        <v>1</v>
      </c>
    </row>
    <row r="6" spans="1:12" ht="37.5">
      <c r="A6" s="37"/>
      <c r="B6" s="9" t="s">
        <v>11</v>
      </c>
      <c r="C6" s="14">
        <v>1000000</v>
      </c>
      <c r="D6" s="14">
        <f>'Budget BELGIUM ONLY'!C6</f>
        <v>220436</v>
      </c>
      <c r="E6" s="15">
        <f t="shared" si="0"/>
        <v>1220436</v>
      </c>
      <c r="F6" s="37"/>
      <c r="G6" s="14">
        <f>E6*0.2</f>
        <v>244087.2</v>
      </c>
      <c r="H6" s="14">
        <f>E6*0.5</f>
        <v>610218</v>
      </c>
      <c r="I6" s="14">
        <f>E6*0.2</f>
        <v>244087.2</v>
      </c>
      <c r="J6" s="14">
        <f>E6*0.1</f>
        <v>122043.6</v>
      </c>
      <c r="K6" s="34" t="b">
        <f t="shared" ref="K6:K17" si="4">IF(SUM(G6:J6)=E6, TRUE)</f>
        <v>1</v>
      </c>
    </row>
    <row r="7" spans="1:12">
      <c r="A7" s="37"/>
      <c r="B7" s="6" t="s">
        <v>12</v>
      </c>
      <c r="C7" s="14">
        <v>1200000</v>
      </c>
      <c r="D7" s="14">
        <f>'Budget BELGIUM ONLY'!C7</f>
        <v>0</v>
      </c>
      <c r="E7" s="15">
        <f t="shared" si="0"/>
        <v>1200000</v>
      </c>
      <c r="F7" s="37"/>
      <c r="G7" s="14">
        <f>E7*0.25</f>
        <v>300000</v>
      </c>
      <c r="H7" s="14">
        <f>E7*0.25</f>
        <v>300000</v>
      </c>
      <c r="I7" s="14">
        <f>E7*0.25</f>
        <v>300000</v>
      </c>
      <c r="J7" s="14">
        <f>E7*0.25</f>
        <v>300000</v>
      </c>
      <c r="K7" s="34" t="b">
        <f t="shared" si="4"/>
        <v>1</v>
      </c>
    </row>
    <row r="8" spans="1:12" ht="20" customHeight="1">
      <c r="A8" s="42"/>
      <c r="B8" s="7" t="s">
        <v>8</v>
      </c>
      <c r="C8" s="15">
        <f>SUM(C3:C7)</f>
        <v>15260000</v>
      </c>
      <c r="D8" s="15">
        <f>'Budget BELGIUM ONLY'!C8</f>
        <v>4320436</v>
      </c>
      <c r="E8" s="15">
        <f t="shared" si="0"/>
        <v>19580436</v>
      </c>
      <c r="F8" s="37"/>
      <c r="G8" s="15">
        <f>SUM(G3:G7)</f>
        <v>1880287.2</v>
      </c>
      <c r="H8" s="15">
        <f>SUM(H3:H7)</f>
        <v>8154018</v>
      </c>
      <c r="I8" s="15">
        <f>SUM(I3:I7)</f>
        <v>6550087.2000000002</v>
      </c>
      <c r="J8" s="15">
        <f>SUM(J3:J7)</f>
        <v>2996043.6</v>
      </c>
      <c r="K8" s="34" t="b">
        <f t="shared" si="4"/>
        <v>1</v>
      </c>
    </row>
    <row r="9" spans="1:12" ht="14" customHeight="1">
      <c r="A9" s="36" t="s">
        <v>13</v>
      </c>
      <c r="B9" s="9" t="s">
        <v>14</v>
      </c>
      <c r="C9" s="14">
        <v>1549346</v>
      </c>
      <c r="D9" s="14">
        <f>'Budget BELGIUM ONLY'!C9</f>
        <v>207897</v>
      </c>
      <c r="E9" s="15">
        <f t="shared" si="0"/>
        <v>1757243</v>
      </c>
      <c r="F9" s="37"/>
      <c r="G9" s="14">
        <f>E9*0.7</f>
        <v>1230070.0999999999</v>
      </c>
      <c r="H9" s="14">
        <f>E9*0.1</f>
        <v>175724.30000000002</v>
      </c>
      <c r="I9" s="14">
        <f>E9*0.1</f>
        <v>175724.30000000002</v>
      </c>
      <c r="J9" s="14">
        <f>E9*0.1</f>
        <v>175724.30000000002</v>
      </c>
      <c r="K9" s="34" t="b">
        <f t="shared" si="4"/>
        <v>1</v>
      </c>
    </row>
    <row r="10" spans="1:12" ht="25">
      <c r="A10" s="37"/>
      <c r="B10" s="9" t="s">
        <v>16</v>
      </c>
      <c r="C10" s="14">
        <v>200000</v>
      </c>
      <c r="D10" s="14">
        <f>'Budget BELGIUM ONLY'!C10</f>
        <v>55000</v>
      </c>
      <c r="E10" s="15">
        <f t="shared" si="0"/>
        <v>255000</v>
      </c>
      <c r="F10" s="37"/>
      <c r="G10" s="14">
        <f>E10*0.25</f>
        <v>63750</v>
      </c>
      <c r="H10" s="14">
        <f>E10*0.25</f>
        <v>63750</v>
      </c>
      <c r="I10" s="14">
        <f>E10*0.25</f>
        <v>63750</v>
      </c>
      <c r="J10" s="14">
        <f>E10*0.25</f>
        <v>63750</v>
      </c>
      <c r="K10" s="34" t="b">
        <f t="shared" si="4"/>
        <v>1</v>
      </c>
    </row>
    <row r="11" spans="1:12" ht="20" customHeight="1">
      <c r="A11" s="37"/>
      <c r="B11" s="10" t="s">
        <v>15</v>
      </c>
      <c r="C11" s="15">
        <f>SUM(C9:C10)</f>
        <v>1749346</v>
      </c>
      <c r="D11" s="15">
        <f>'Budget BELGIUM ONLY'!C11</f>
        <v>262897</v>
      </c>
      <c r="E11" s="15">
        <f t="shared" si="0"/>
        <v>2012243</v>
      </c>
      <c r="F11" s="37"/>
      <c r="G11" s="15">
        <f>SUM(G9:G10)</f>
        <v>1293820.0999999999</v>
      </c>
      <c r="H11" s="15">
        <f>SUM(H9:H10)</f>
        <v>239474.30000000002</v>
      </c>
      <c r="I11" s="15">
        <f>SUM(I9:I10)</f>
        <v>239474.30000000002</v>
      </c>
      <c r="J11" s="15">
        <f>SUM(J9:J10)</f>
        <v>239474.30000000002</v>
      </c>
      <c r="K11" s="34" t="b">
        <f t="shared" si="4"/>
        <v>1</v>
      </c>
    </row>
    <row r="12" spans="1:12" ht="19" customHeight="1">
      <c r="A12" s="37" t="s">
        <v>17</v>
      </c>
      <c r="B12" s="10" t="s">
        <v>18</v>
      </c>
      <c r="C12" s="15">
        <f>C8+C11</f>
        <v>17009346</v>
      </c>
      <c r="D12" s="15">
        <f>'Budget BELGIUM ONLY'!C12</f>
        <v>4583333</v>
      </c>
      <c r="E12" s="15">
        <f t="shared" si="0"/>
        <v>21592679</v>
      </c>
      <c r="F12" s="37"/>
      <c r="G12" s="15">
        <f>SUM(G8,G11)</f>
        <v>3174107.3</v>
      </c>
      <c r="H12" s="15">
        <f>SUM(H8,H11)</f>
        <v>8393492.3000000007</v>
      </c>
      <c r="I12" s="15">
        <f>SUM(I8,I11)</f>
        <v>6789561.5</v>
      </c>
      <c r="J12" s="15">
        <f>SUM(J8,J11)</f>
        <v>3235517.9</v>
      </c>
      <c r="K12" s="34" t="b">
        <f>IF(SUM(G12:J12)=E12, TRUE)</f>
        <v>1</v>
      </c>
    </row>
    <row r="13" spans="1:12">
      <c r="A13" s="37"/>
      <c r="B13" s="6" t="s">
        <v>20</v>
      </c>
      <c r="C13" s="14">
        <v>0</v>
      </c>
      <c r="D13" s="14">
        <f>'Budget BELGIUM ONLY'!C13</f>
        <v>0</v>
      </c>
      <c r="E13" s="15">
        <f t="shared" si="0"/>
        <v>0</v>
      </c>
      <c r="F13" s="37"/>
      <c r="G13" s="14">
        <f>E13*0.1</f>
        <v>0</v>
      </c>
      <c r="H13" s="14">
        <f t="shared" si="3"/>
        <v>0</v>
      </c>
      <c r="I13" s="14">
        <f t="shared" si="1"/>
        <v>0</v>
      </c>
      <c r="J13" s="14">
        <f t="shared" si="2"/>
        <v>0</v>
      </c>
      <c r="K13" s="34" t="b">
        <f t="shared" si="4"/>
        <v>1</v>
      </c>
    </row>
    <row r="14" spans="1:12" ht="28" customHeight="1">
      <c r="A14" s="42"/>
      <c r="B14" s="10" t="s">
        <v>19</v>
      </c>
      <c r="C14" s="15">
        <f>C12+C13</f>
        <v>17009346</v>
      </c>
      <c r="D14" s="15">
        <f>'Budget BELGIUM ONLY'!C14</f>
        <v>4583333</v>
      </c>
      <c r="E14" s="15">
        <f t="shared" si="0"/>
        <v>21592679</v>
      </c>
      <c r="F14" s="37"/>
      <c r="G14" s="15">
        <f>G12+G13</f>
        <v>3174107.3</v>
      </c>
      <c r="H14" s="15">
        <f>H12+H13</f>
        <v>8393492.3000000007</v>
      </c>
      <c r="I14" s="15">
        <f>I12+I13</f>
        <v>6789561.5</v>
      </c>
      <c r="J14" s="15">
        <f>J12+J13</f>
        <v>3235517.9</v>
      </c>
      <c r="K14" s="34" t="b">
        <f t="shared" si="4"/>
        <v>1</v>
      </c>
    </row>
    <row r="15" spans="1:12" s="28" customFormat="1" ht="14" customHeight="1">
      <c r="A15" s="36" t="s">
        <v>27</v>
      </c>
      <c r="B15" s="24" t="s">
        <v>22</v>
      </c>
      <c r="C15" s="25">
        <f>C12*0.07</f>
        <v>1190654.2200000002</v>
      </c>
      <c r="D15" s="25">
        <f>'Budget BELGIUM ONLY'!C15</f>
        <v>366666.64</v>
      </c>
      <c r="E15" s="27">
        <f t="shared" si="0"/>
        <v>1557320.8600000003</v>
      </c>
      <c r="F15" s="37"/>
      <c r="G15" s="14">
        <f>('Budget BELGIUM ONLY'!E15)+(G12-'Budget BELGIUM ONLY'!E12)*0.07</f>
        <v>230983.81099999999</v>
      </c>
      <c r="H15" s="14">
        <f>('Budget BELGIUM ONLY'!F15)+(H12-'Budget BELGIUM ONLY'!F12)*0.07</f>
        <v>606062.97600000002</v>
      </c>
      <c r="I15" s="14">
        <f>('Budget BELGIUM ONLY'!G15)+(I12-'Budget BELGIUM ONLY'!G12)*0.07</f>
        <v>493787.82</v>
      </c>
      <c r="J15" s="14">
        <f>J12*0.07</f>
        <v>226486.25300000003</v>
      </c>
      <c r="K15" s="34" t="b">
        <f>IF(SUM(G15:J15)=E15, TRUE)</f>
        <v>1</v>
      </c>
      <c r="L15" s="32"/>
    </row>
    <row r="16" spans="1:12" s="20" customFormat="1">
      <c r="A16" s="37"/>
      <c r="B16" s="24" t="s">
        <v>26</v>
      </c>
      <c r="C16" s="25">
        <v>0</v>
      </c>
      <c r="D16" s="14">
        <f>'Budget BELGIUM ONLY'!C16</f>
        <v>50000</v>
      </c>
      <c r="E16" s="27">
        <f>SUM(D16,C16)</f>
        <v>50000</v>
      </c>
      <c r="F16" s="37"/>
      <c r="G16" s="14">
        <f>E16</f>
        <v>50000</v>
      </c>
      <c r="H16" s="14">
        <v>0</v>
      </c>
      <c r="I16" s="14">
        <v>0</v>
      </c>
      <c r="J16" s="14">
        <v>0</v>
      </c>
      <c r="K16" s="34" t="b">
        <f t="shared" si="4"/>
        <v>1</v>
      </c>
    </row>
    <row r="17" spans="1:12" ht="27" customHeight="1">
      <c r="A17" s="37"/>
      <c r="B17" s="23" t="s">
        <v>27</v>
      </c>
      <c r="C17" s="15">
        <f>SUM(C14,C15,C16)</f>
        <v>18200000.219999999</v>
      </c>
      <c r="D17" s="15">
        <f>'Budget BELGIUM ONLY'!C17</f>
        <v>4999999.6399999997</v>
      </c>
      <c r="E17" s="15">
        <f>SUM(C17:D17)</f>
        <v>23199999.859999999</v>
      </c>
      <c r="F17" s="37"/>
      <c r="G17" s="15">
        <f>SUM(G14,G15,G16)</f>
        <v>3455091.1109999996</v>
      </c>
      <c r="H17" s="15">
        <f t="shared" ref="H17:J17" si="5">SUM(H14,H15,H16)</f>
        <v>8999555.2760000005</v>
      </c>
      <c r="I17" s="15">
        <f t="shared" si="5"/>
        <v>7283349.3200000003</v>
      </c>
      <c r="J17" s="15">
        <f t="shared" si="5"/>
        <v>3462004.1529999999</v>
      </c>
      <c r="K17" s="34" t="b">
        <f t="shared" si="4"/>
        <v>1</v>
      </c>
      <c r="L17" s="35"/>
    </row>
    <row r="18" spans="1:12" ht="13" customHeight="1">
      <c r="A18" s="11"/>
      <c r="B18" s="38"/>
      <c r="C18" s="39"/>
      <c r="D18" s="39"/>
      <c r="E18" s="40"/>
      <c r="F18" s="37"/>
      <c r="G18" s="18"/>
      <c r="H18" s="18"/>
      <c r="I18" s="18"/>
      <c r="J18" s="18"/>
    </row>
    <row r="19" spans="1:12">
      <c r="A19" s="19"/>
      <c r="G19" s="26"/>
    </row>
    <row r="20" spans="1:12">
      <c r="A20" s="5"/>
      <c r="B20" s="5"/>
      <c r="C20" s="5"/>
      <c r="D20" s="5"/>
      <c r="E20" s="12"/>
      <c r="F20" s="5"/>
      <c r="G20" s="33"/>
      <c r="H20" s="33"/>
      <c r="I20" s="33"/>
    </row>
    <row r="21" spans="1:12">
      <c r="D21" s="26"/>
      <c r="E21" s="19"/>
      <c r="G21" s="26"/>
      <c r="H21" s="33"/>
      <c r="I21" s="26"/>
    </row>
    <row r="22" spans="1:12">
      <c r="C22" s="13"/>
    </row>
    <row r="23" spans="1:12">
      <c r="G23" s="19"/>
    </row>
    <row r="25" spans="1:12">
      <c r="C25" s="13"/>
    </row>
  </sheetData>
  <mergeCells count="5">
    <mergeCell ref="A15:A17"/>
    <mergeCell ref="B18:E18"/>
    <mergeCell ref="F2:F18"/>
    <mergeCell ref="A3:A8"/>
    <mergeCell ref="A9:A14"/>
  </mergeCells>
  <printOptions horizontalCentered="1" gridLines="1"/>
  <pageMargins left="0.7" right="0.7" top="0.75" bottom="0.75" header="0" footer="0"/>
  <pageSetup fitToWidth="0" pageOrder="overThenDown" orientation="landscape" cellComments="atEnd"/>
  <ignoredErrors>
    <ignoredError sqref="H10:J10 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20"/>
  <sheetViews>
    <sheetView tabSelected="1" zoomScale="140" zoomScaleNormal="140" workbookViewId="0">
      <pane ySplit="1" topLeftCell="A2" activePane="bottomLeft" state="frozen"/>
      <selection pane="bottomLeft" activeCell="J5" sqref="J5"/>
    </sheetView>
  </sheetViews>
  <sheetFormatPr defaultColWidth="12.6328125" defaultRowHeight="12.5"/>
  <cols>
    <col min="1" max="1" width="21.6328125" customWidth="1"/>
    <col min="2" max="2" width="39.453125" customWidth="1"/>
    <col min="3" max="3" width="15.453125" customWidth="1"/>
    <col min="4" max="4" width="1.6328125" customWidth="1"/>
    <col min="7" max="7" width="11.6328125" customWidth="1"/>
    <col min="8" max="8" width="6.36328125" customWidth="1"/>
  </cols>
  <sheetData>
    <row r="1" spans="1:12" ht="23">
      <c r="A1" s="22" t="s">
        <v>24</v>
      </c>
    </row>
    <row r="2" spans="1:12">
      <c r="A2" s="1" t="s">
        <v>0</v>
      </c>
      <c r="B2" s="2" t="s">
        <v>1</v>
      </c>
      <c r="C2" s="3" t="s">
        <v>2</v>
      </c>
      <c r="D2" s="41"/>
      <c r="E2" s="3" t="s">
        <v>3</v>
      </c>
      <c r="F2" s="3" t="s">
        <v>4</v>
      </c>
      <c r="G2" s="3" t="s">
        <v>5</v>
      </c>
    </row>
    <row r="3" spans="1:12" ht="37.5">
      <c r="A3" s="36" t="s">
        <v>6</v>
      </c>
      <c r="B3" s="2" t="s">
        <v>7</v>
      </c>
      <c r="C3" s="14">
        <v>2050000</v>
      </c>
      <c r="D3" s="37"/>
      <c r="E3" s="14">
        <f>200000</f>
        <v>200000</v>
      </c>
      <c r="F3" s="14">
        <f>(C3-E3)/2</f>
        <v>925000</v>
      </c>
      <c r="G3" s="14">
        <f>C3-E3-F3</f>
        <v>925000</v>
      </c>
      <c r="H3" s="34" t="b">
        <f>IF(SUM(D3:G3)=C3, TRUE)</f>
        <v>1</v>
      </c>
    </row>
    <row r="4" spans="1:12" ht="25">
      <c r="A4" s="37"/>
      <c r="B4" s="2" t="s">
        <v>9</v>
      </c>
      <c r="C4" s="14">
        <v>2050000</v>
      </c>
      <c r="D4" s="37"/>
      <c r="E4" s="14">
        <f>196297</f>
        <v>196297</v>
      </c>
      <c r="F4" s="14">
        <f>(C4-E4)/2</f>
        <v>926851.5</v>
      </c>
      <c r="G4" s="14">
        <f>C4-E4-F4</f>
        <v>926851.5</v>
      </c>
      <c r="H4" s="34" t="b">
        <f t="shared" ref="H4:H17" si="0">IF(SUM(D4:G4)=C4, TRUE)</f>
        <v>1</v>
      </c>
    </row>
    <row r="5" spans="1:12" ht="50">
      <c r="A5" s="37"/>
      <c r="B5" s="2" t="s">
        <v>10</v>
      </c>
      <c r="C5" s="14"/>
      <c r="D5" s="37"/>
      <c r="E5" s="14">
        <f>C5*0.25</f>
        <v>0</v>
      </c>
      <c r="F5" s="14">
        <f t="shared" ref="F5:F7" si="1">C5*0.4</f>
        <v>0</v>
      </c>
      <c r="G5" s="14">
        <f t="shared" ref="G5:G7" si="2">C5*0.35</f>
        <v>0</v>
      </c>
      <c r="H5" s="34" t="b">
        <f t="shared" si="0"/>
        <v>1</v>
      </c>
    </row>
    <row r="6" spans="1:12" ht="37.5">
      <c r="A6" s="37"/>
      <c r="B6" s="2" t="s">
        <v>11</v>
      </c>
      <c r="C6" s="14">
        <v>220436</v>
      </c>
      <c r="D6" s="37"/>
      <c r="E6" s="14">
        <f>C6</f>
        <v>220436</v>
      </c>
      <c r="F6" s="14">
        <v>0</v>
      </c>
      <c r="G6" s="14">
        <v>0</v>
      </c>
      <c r="H6" s="34" t="b">
        <f t="shared" si="0"/>
        <v>1</v>
      </c>
      <c r="L6" s="5"/>
    </row>
    <row r="7" spans="1:12">
      <c r="A7" s="37"/>
      <c r="B7" s="6" t="s">
        <v>12</v>
      </c>
      <c r="C7" s="14"/>
      <c r="D7" s="37"/>
      <c r="E7" s="14">
        <f t="shared" ref="E7" si="3">C7*0.25</f>
        <v>0</v>
      </c>
      <c r="F7" s="14">
        <f t="shared" si="1"/>
        <v>0</v>
      </c>
      <c r="G7" s="14">
        <f t="shared" si="2"/>
        <v>0</v>
      </c>
      <c r="H7" s="34" t="b">
        <f t="shared" si="0"/>
        <v>1</v>
      </c>
    </row>
    <row r="8" spans="1:12" ht="43" customHeight="1">
      <c r="A8" s="42"/>
      <c r="B8" s="7" t="s">
        <v>8</v>
      </c>
      <c r="C8" s="16">
        <f>SUM(C3:C7)</f>
        <v>4320436</v>
      </c>
      <c r="D8" s="37"/>
      <c r="E8" s="16">
        <f>SUM(E3:E7)</f>
        <v>616733</v>
      </c>
      <c r="F8" s="16">
        <f>SUM(F3:F7)</f>
        <v>1851851.5</v>
      </c>
      <c r="G8" s="16">
        <f>SUM(G3:G7)</f>
        <v>1851851.5</v>
      </c>
      <c r="H8" s="34" t="b">
        <f t="shared" si="0"/>
        <v>1</v>
      </c>
      <c r="L8" s="8"/>
    </row>
    <row r="9" spans="1:12">
      <c r="A9" s="36" t="s">
        <v>13</v>
      </c>
      <c r="B9" s="9" t="s">
        <v>14</v>
      </c>
      <c r="C9" s="14">
        <v>207897</v>
      </c>
      <c r="D9" s="37"/>
      <c r="E9" s="14">
        <f>C9</f>
        <v>207897</v>
      </c>
      <c r="F9" s="14">
        <v>0</v>
      </c>
      <c r="G9" s="14">
        <v>0</v>
      </c>
      <c r="H9" s="34" t="b">
        <f t="shared" si="0"/>
        <v>1</v>
      </c>
    </row>
    <row r="10" spans="1:12" ht="25">
      <c r="A10" s="37"/>
      <c r="B10" s="9" t="s">
        <v>16</v>
      </c>
      <c r="C10" s="14">
        <v>55000</v>
      </c>
      <c r="D10" s="37"/>
      <c r="E10" s="14">
        <f>C10</f>
        <v>55000</v>
      </c>
      <c r="F10" s="14">
        <v>0</v>
      </c>
      <c r="G10" s="14">
        <v>0</v>
      </c>
      <c r="H10" s="34" t="b">
        <f t="shared" si="0"/>
        <v>1</v>
      </c>
    </row>
    <row r="11" spans="1:12">
      <c r="A11" s="42"/>
      <c r="B11" s="10" t="s">
        <v>15</v>
      </c>
      <c r="C11" s="16">
        <f>SUM(C9:C10)</f>
        <v>262897</v>
      </c>
      <c r="D11" s="37"/>
      <c r="E11" s="16">
        <f>SUM(E9:E10)</f>
        <v>262897</v>
      </c>
      <c r="F11" s="16">
        <f t="shared" ref="F11" si="4">SUM(F9:F10)</f>
        <v>0</v>
      </c>
      <c r="G11" s="16">
        <f>SUM(G9:G10)</f>
        <v>0</v>
      </c>
      <c r="H11" s="34" t="b">
        <f t="shared" si="0"/>
        <v>1</v>
      </c>
    </row>
    <row r="12" spans="1:12">
      <c r="A12" s="47" t="s">
        <v>17</v>
      </c>
      <c r="B12" s="10" t="s">
        <v>18</v>
      </c>
      <c r="C12" s="16">
        <f>+C11+C8</f>
        <v>4583333</v>
      </c>
      <c r="D12" s="37"/>
      <c r="E12" s="16">
        <f>+E11+E8</f>
        <v>879630</v>
      </c>
      <c r="F12" s="16">
        <f>+F11+F8</f>
        <v>1851851.5</v>
      </c>
      <c r="G12" s="16">
        <f>+G11+G8</f>
        <v>1851851.5</v>
      </c>
      <c r="H12" s="34" t="b">
        <f t="shared" si="0"/>
        <v>1</v>
      </c>
    </row>
    <row r="13" spans="1:12">
      <c r="A13" s="48"/>
      <c r="B13" s="6" t="s">
        <v>20</v>
      </c>
      <c r="C13" s="14">
        <v>0</v>
      </c>
      <c r="D13" s="37"/>
      <c r="E13" s="14">
        <f t="shared" ref="E13" si="5">C13*0.1</f>
        <v>0</v>
      </c>
      <c r="F13" s="14">
        <f>C13*0.4</f>
        <v>0</v>
      </c>
      <c r="G13" s="14">
        <f>C13*0.35</f>
        <v>0</v>
      </c>
      <c r="H13" s="34" t="b">
        <f t="shared" si="0"/>
        <v>1</v>
      </c>
    </row>
    <row r="14" spans="1:12" ht="34" customHeight="1">
      <c r="A14" s="48"/>
      <c r="B14" s="10" t="s">
        <v>19</v>
      </c>
      <c r="C14" s="17">
        <f>SUM(C12:C13)</f>
        <v>4583333</v>
      </c>
      <c r="D14" s="37"/>
      <c r="E14" s="17">
        <f>SUM(E12:E13)</f>
        <v>879630</v>
      </c>
      <c r="F14" s="17">
        <f>SUM(F12:F13)</f>
        <v>1851851.5</v>
      </c>
      <c r="G14" s="17">
        <f>SUM(G12:G13)</f>
        <v>1851851.5</v>
      </c>
      <c r="H14" s="34" t="b">
        <f t="shared" si="0"/>
        <v>1</v>
      </c>
    </row>
    <row r="15" spans="1:12" s="20" customFormat="1" ht="14" customHeight="1">
      <c r="A15" s="49" t="s">
        <v>27</v>
      </c>
      <c r="B15" s="24" t="s">
        <v>21</v>
      </c>
      <c r="C15" s="25">
        <f>C12*0.08</f>
        <v>366666.64</v>
      </c>
      <c r="D15" s="37"/>
      <c r="E15" s="25">
        <f>E12*0.08</f>
        <v>70370.400000000009</v>
      </c>
      <c r="F15" s="25">
        <f>F12*0.08</f>
        <v>148148.12</v>
      </c>
      <c r="G15" s="25">
        <f>G12*0.08</f>
        <v>148148.12</v>
      </c>
      <c r="H15" s="34" t="b">
        <f t="shared" si="0"/>
        <v>1</v>
      </c>
      <c r="I15"/>
    </row>
    <row r="16" spans="1:12" s="20" customFormat="1">
      <c r="A16" s="48"/>
      <c r="B16" s="24" t="s">
        <v>26</v>
      </c>
      <c r="C16" s="25">
        <f>50000</f>
        <v>50000</v>
      </c>
      <c r="D16" s="37"/>
      <c r="E16" s="25">
        <f>C16</f>
        <v>50000</v>
      </c>
      <c r="F16" s="25">
        <v>0</v>
      </c>
      <c r="G16" s="25">
        <v>0</v>
      </c>
      <c r="H16" s="34" t="b">
        <f t="shared" si="0"/>
        <v>1</v>
      </c>
      <c r="I16"/>
    </row>
    <row r="17" spans="1:8" ht="25" customHeight="1">
      <c r="A17" s="48"/>
      <c r="B17" s="30" t="s">
        <v>27</v>
      </c>
      <c r="C17" s="31">
        <f>SUM(C14:C16)</f>
        <v>4999999.6399999997</v>
      </c>
      <c r="D17" s="37"/>
      <c r="E17" s="31">
        <f>SUM(E14,E15,E16)</f>
        <v>1000000.4</v>
      </c>
      <c r="F17" s="31">
        <f>SUM(F14,F15,F16)</f>
        <v>1999999.62</v>
      </c>
      <c r="G17" s="31">
        <f>SUM(G14,G15,G16)</f>
        <v>1999999.62</v>
      </c>
      <c r="H17" s="34" t="b">
        <f t="shared" si="0"/>
        <v>1</v>
      </c>
    </row>
    <row r="18" spans="1:8">
      <c r="A18" s="45"/>
      <c r="B18" s="45"/>
      <c r="C18" s="45"/>
      <c r="D18" s="46"/>
      <c r="E18" s="43"/>
      <c r="F18" s="44"/>
      <c r="G18" s="44"/>
    </row>
    <row r="20" spans="1:8">
      <c r="A20" s="5"/>
      <c r="B20" s="5"/>
      <c r="C20" s="5"/>
      <c r="D20" s="5"/>
      <c r="E20" s="5"/>
      <c r="F20" s="5"/>
      <c r="G20" s="5"/>
    </row>
  </sheetData>
  <mergeCells count="7">
    <mergeCell ref="E18:G18"/>
    <mergeCell ref="A18:C18"/>
    <mergeCell ref="D2:D18"/>
    <mergeCell ref="A3:A8"/>
    <mergeCell ref="A9:A11"/>
    <mergeCell ref="A12:A14"/>
    <mergeCell ref="A15:A17"/>
  </mergeCells>
  <conditionalFormatting sqref="G3">
    <cfRule type="cellIs" dxfId="0" priority="1" operator="lessThan">
      <formula>$E$3</formula>
    </cfRule>
  </conditionalFormatting>
  <printOptions horizontalCentered="1" gridLines="1"/>
  <pageMargins left="0.7" right="0.7" top="0.75" bottom="0.75" header="0" footer="0"/>
  <pageSetup fitToWidth="0" pageOrder="overThenDown" orientation="landscape" cellComments="atEnd"/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EU+BE</vt:lpstr>
      <vt:lpstr>Budget BELGIUM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Buonanno, Vittorio</dc:creator>
  <cp:lastModifiedBy>Durieux Carol - D2.5</cp:lastModifiedBy>
  <dcterms:created xsi:type="dcterms:W3CDTF">2022-10-21T14:24:58Z</dcterms:created>
  <dcterms:modified xsi:type="dcterms:W3CDTF">2022-12-08T08:04:14Z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2022-10-28T07:17:59Z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3abf2c8d-b56c-4416-836b-02431c08502e</vt:lpwstr>
  </property>
  <property fmtid="{D5CDD505-2E9C-101B-9397-08002B2CF9AE}" pid="8" name="MSIP_Label_dddc1db8-2f64-468c-a02a-c7d04ea19826_ContentBits">
    <vt:lpwstr>0</vt:lpwstr>
  </property>
</Properties>
</file>