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firstSheet="2" activeTab="2"/>
  </bookViews>
  <sheets>
    <sheet name="Referenties" sheetId="5" state="hidden" r:id="rId1"/>
    <sheet name="T1 - Sans réduction" sheetId="4" state="hidden" r:id="rId2"/>
    <sheet name="T1 - Budget voor MB + Reductie" sheetId="6" r:id="rId3"/>
  </sheets>
  <definedNames>
    <definedName name="_xlnm.Print_Area" localSheetId="0">Referenties!$A$1:$M$273</definedName>
    <definedName name="_xlnm.Print_Area" localSheetId="2">'T1 - Budget voor MB + Reductie'!$A$1:$G$61</definedName>
    <definedName name="_xlnm.Print_Area" localSheetId="1">'T1 - Sans réduction'!$A$1:$G$61</definedName>
  </definedNames>
  <calcPr calcId="145621"/>
</workbook>
</file>

<file path=xl/calcChain.xml><?xml version="1.0" encoding="utf-8"?>
<calcChain xmlns="http://schemas.openxmlformats.org/spreadsheetml/2006/main">
  <c r="F29" i="6" l="1"/>
  <c r="E29" i="6"/>
  <c r="D29" i="6"/>
  <c r="G22" i="6"/>
  <c r="F4" i="6"/>
  <c r="F10" i="6" s="1"/>
  <c r="E4" i="6"/>
  <c r="E10" i="6" s="1"/>
  <c r="D4" i="6"/>
  <c r="G63" i="6"/>
  <c r="G65" i="6" s="1"/>
  <c r="E63" i="6"/>
  <c r="E65" i="6"/>
  <c r="E66" i="6" s="1"/>
  <c r="I36" i="6"/>
  <c r="J36" i="6" s="1"/>
  <c r="F30" i="6"/>
  <c r="D13" i="6"/>
  <c r="D19" i="6" s="1"/>
  <c r="I9" i="6"/>
  <c r="F8" i="6"/>
  <c r="F14" i="6" s="1"/>
  <c r="F20" i="6" s="1"/>
  <c r="E8" i="6"/>
  <c r="E14" i="6" s="1"/>
  <c r="E20" i="6" s="1"/>
  <c r="D8" i="6"/>
  <c r="G8" i="6" s="1"/>
  <c r="F7" i="6"/>
  <c r="F13" i="6" s="1"/>
  <c r="F19" i="6" s="1"/>
  <c r="G19" i="6" s="1"/>
  <c r="E7" i="6"/>
  <c r="E13" i="6" s="1"/>
  <c r="E19" i="6" s="1"/>
  <c r="D7" i="6"/>
  <c r="G7" i="6" s="1"/>
  <c r="F6" i="6"/>
  <c r="F12" i="6" s="1"/>
  <c r="F18" i="6" s="1"/>
  <c r="E6" i="6"/>
  <c r="E12" i="6" s="1"/>
  <c r="E18" i="6" s="1"/>
  <c r="D6" i="6"/>
  <c r="F5" i="6"/>
  <c r="F11" i="6" s="1"/>
  <c r="F17" i="6" s="1"/>
  <c r="E5" i="6"/>
  <c r="E11" i="6" s="1"/>
  <c r="E17" i="6" s="1"/>
  <c r="D5" i="6"/>
  <c r="G5" i="6" s="1"/>
  <c r="G4" i="6" l="1"/>
  <c r="D9" i="6"/>
  <c r="G9" i="6" s="1"/>
  <c r="E9" i="6"/>
  <c r="D11" i="6"/>
  <c r="F31" i="6"/>
  <c r="D30" i="6"/>
  <c r="G30" i="6" s="1"/>
  <c r="G24" i="6"/>
  <c r="F32" i="6"/>
  <c r="D31" i="6"/>
  <c r="G31" i="6" s="1"/>
  <c r="G23" i="6"/>
  <c r="F33" i="6"/>
  <c r="D32" i="6"/>
  <c r="G32" i="6" s="1"/>
  <c r="F34" i="6"/>
  <c r="G26" i="6"/>
  <c r="E16" i="6"/>
  <c r="E21" i="6" s="1"/>
  <c r="E15" i="6"/>
  <c r="G13" i="6"/>
  <c r="F16" i="6"/>
  <c r="F21" i="6" s="1"/>
  <c r="F15" i="6"/>
  <c r="G6" i="6"/>
  <c r="D10" i="6"/>
  <c r="D12" i="6"/>
  <c r="D14" i="6"/>
  <c r="G25" i="6"/>
  <c r="G40" i="6" s="1"/>
  <c r="D51" i="6" s="1"/>
  <c r="D33" i="6"/>
  <c r="F9" i="6"/>
  <c r="F10" i="4"/>
  <c r="F16" i="4" s="1"/>
  <c r="D5" i="4"/>
  <c r="D11" i="4" s="1"/>
  <c r="D17" i="4" s="1"/>
  <c r="E5" i="4"/>
  <c r="E11" i="4" s="1"/>
  <c r="E17" i="4" s="1"/>
  <c r="F5" i="4"/>
  <c r="F11" i="4" s="1"/>
  <c r="F17" i="4" s="1"/>
  <c r="D6" i="4"/>
  <c r="D12" i="4" s="1"/>
  <c r="D18" i="4" s="1"/>
  <c r="E6" i="4"/>
  <c r="E12" i="4" s="1"/>
  <c r="E18" i="4" s="1"/>
  <c r="F6" i="4"/>
  <c r="F12" i="4" s="1"/>
  <c r="F18" i="4" s="1"/>
  <c r="D7" i="4"/>
  <c r="D13" i="4" s="1"/>
  <c r="D19" i="4" s="1"/>
  <c r="E7" i="4"/>
  <c r="E13" i="4" s="1"/>
  <c r="E19" i="4" s="1"/>
  <c r="F7" i="4"/>
  <c r="F13" i="4" s="1"/>
  <c r="F19" i="4" s="1"/>
  <c r="D8" i="4"/>
  <c r="D14" i="4" s="1"/>
  <c r="D20" i="4" s="1"/>
  <c r="E8" i="4"/>
  <c r="E14" i="4" s="1"/>
  <c r="E20" i="4" s="1"/>
  <c r="F8" i="4"/>
  <c r="F14" i="4" s="1"/>
  <c r="F20" i="4" s="1"/>
  <c r="E4" i="4"/>
  <c r="E10" i="4" s="1"/>
  <c r="E16" i="4" s="1"/>
  <c r="F4" i="4"/>
  <c r="D4" i="4"/>
  <c r="D10" i="4" s="1"/>
  <c r="D16" i="4" s="1"/>
  <c r="I36" i="4"/>
  <c r="J36" i="4" s="1"/>
  <c r="G26" i="4" s="1"/>
  <c r="I9" i="4"/>
  <c r="F51" i="6" l="1"/>
  <c r="E51" i="6"/>
  <c r="G51" i="6"/>
  <c r="D34" i="6"/>
  <c r="D20" i="6"/>
  <c r="G20" i="6" s="1"/>
  <c r="G41" i="6" s="1"/>
  <c r="D52" i="6" s="1"/>
  <c r="G14" i="6"/>
  <c r="G11" i="6"/>
  <c r="D17" i="6"/>
  <c r="G17" i="6" s="1"/>
  <c r="G38" i="6" s="1"/>
  <c r="D49" i="6" s="1"/>
  <c r="D18" i="6"/>
  <c r="G18" i="6" s="1"/>
  <c r="G39" i="6" s="1"/>
  <c r="D50" i="6" s="1"/>
  <c r="G12" i="6"/>
  <c r="G27" i="6"/>
  <c r="G33" i="6"/>
  <c r="D16" i="6"/>
  <c r="D15" i="6"/>
  <c r="G15" i="6" s="1"/>
  <c r="G10" i="6"/>
  <c r="G29" i="6"/>
  <c r="G34" i="6" s="1"/>
  <c r="D29" i="4"/>
  <c r="D30" i="4"/>
  <c r="D34" i="4" s="1"/>
  <c r="F31" i="4"/>
  <c r="G25" i="4"/>
  <c r="D33" i="4"/>
  <c r="F29" i="4"/>
  <c r="F34" i="4" s="1"/>
  <c r="F30" i="4"/>
  <c r="G24" i="4"/>
  <c r="D32" i="4"/>
  <c r="F33" i="4"/>
  <c r="G33" i="4" s="1"/>
  <c r="G22" i="4"/>
  <c r="G27" i="4" s="1"/>
  <c r="G23" i="4"/>
  <c r="D31" i="4"/>
  <c r="F32" i="4"/>
  <c r="G36" i="6" l="1"/>
  <c r="D21" i="6"/>
  <c r="G21" i="6" s="1"/>
  <c r="E44" i="6" s="1"/>
  <c r="G16" i="6"/>
  <c r="G37" i="6" s="1"/>
  <c r="F50" i="6"/>
  <c r="E58" i="6" s="1"/>
  <c r="E50" i="6"/>
  <c r="G50" i="6"/>
  <c r="F52" i="6"/>
  <c r="E52" i="6"/>
  <c r="G52" i="6"/>
  <c r="E59" i="6"/>
  <c r="F49" i="6"/>
  <c r="E57" i="6" s="1"/>
  <c r="E49" i="6"/>
  <c r="G49" i="6"/>
  <c r="G29" i="4"/>
  <c r="G30" i="4"/>
  <c r="G34" i="4" s="1"/>
  <c r="G36" i="4" s="1"/>
  <c r="G31" i="4"/>
  <c r="G32" i="4"/>
  <c r="F9" i="4"/>
  <c r="E9" i="4"/>
  <c r="D9" i="4"/>
  <c r="G8" i="4"/>
  <c r="G7" i="4"/>
  <c r="G6" i="4"/>
  <c r="G5" i="4"/>
  <c r="G4" i="4"/>
  <c r="E60" i="6" l="1"/>
  <c r="G42" i="6"/>
  <c r="D48" i="6"/>
  <c r="G9" i="4"/>
  <c r="G11" i="4"/>
  <c r="G12" i="4"/>
  <c r="G14" i="4"/>
  <c r="E15" i="4"/>
  <c r="D15" i="4"/>
  <c r="G10" i="4"/>
  <c r="G13" i="4"/>
  <c r="F15" i="4"/>
  <c r="G35" i="6" l="1"/>
  <c r="G28" i="6"/>
  <c r="F48" i="6"/>
  <c r="E48" i="6"/>
  <c r="E53" i="6" s="1"/>
  <c r="D53" i="6"/>
  <c r="G48" i="6"/>
  <c r="G53" i="6" s="1"/>
  <c r="G15" i="4"/>
  <c r="E21" i="4"/>
  <c r="F21" i="4"/>
  <c r="G19" i="4"/>
  <c r="G40" i="4" s="1"/>
  <c r="D51" i="4" s="1"/>
  <c r="G20" i="4"/>
  <c r="G41" i="4" s="1"/>
  <c r="D52" i="4" s="1"/>
  <c r="G17" i="4"/>
  <c r="G38" i="4" s="1"/>
  <c r="D49" i="4" s="1"/>
  <c r="F53" i="6" l="1"/>
  <c r="E56" i="6"/>
  <c r="E61" i="6" s="1"/>
  <c r="E49" i="4"/>
  <c r="G49" i="4"/>
  <c r="F49" i="4"/>
  <c r="G18" i="4"/>
  <c r="G39" i="4" s="1"/>
  <c r="D50" i="4" s="1"/>
  <c r="E51" i="4"/>
  <c r="G51" i="4"/>
  <c r="F51" i="4"/>
  <c r="D21" i="4"/>
  <c r="G21" i="4" s="1"/>
  <c r="E44" i="4" s="1"/>
  <c r="G16" i="4"/>
  <c r="G37" i="4" s="1"/>
  <c r="E52" i="4"/>
  <c r="G52" i="4"/>
  <c r="F52" i="4"/>
  <c r="G42" i="4" l="1"/>
  <c r="G28" i="4" s="1"/>
  <c r="E60" i="4"/>
  <c r="E57" i="4"/>
  <c r="E59" i="4"/>
  <c r="D48" i="4"/>
  <c r="E50" i="4"/>
  <c r="G50" i="4"/>
  <c r="F50" i="4"/>
  <c r="G35" i="4" l="1"/>
  <c r="E58" i="4"/>
  <c r="E48" i="4"/>
  <c r="E53" i="4" s="1"/>
  <c r="D53" i="4"/>
  <c r="G48" i="4"/>
  <c r="G53" i="4" s="1"/>
  <c r="F48" i="4"/>
  <c r="E56" i="4" l="1"/>
  <c r="E61" i="4" s="1"/>
  <c r="F53" i="4"/>
</calcChain>
</file>

<file path=xl/comments1.xml><?xml version="1.0" encoding="utf-8"?>
<comments xmlns="http://schemas.openxmlformats.org/spreadsheetml/2006/main">
  <authors>
    <author>Van Hove Aubry - D3.3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Van Hove Aubry - D3.3:</t>
        </r>
        <r>
          <rPr>
            <sz val="9"/>
            <color indexed="81"/>
            <rFont val="Tahoma"/>
            <family val="2"/>
          </rPr>
          <t xml:space="preserve">
Références issues du "Tableau consolidé" : Colonne </t>
        </r>
        <r>
          <rPr>
            <b/>
            <u/>
            <sz val="9"/>
            <color indexed="81"/>
            <rFont val="Tahoma"/>
            <family val="2"/>
          </rPr>
          <t>BW</t>
        </r>
      </text>
    </comment>
  </commentList>
</comments>
</file>

<file path=xl/comments2.xml><?xml version="1.0" encoding="utf-8"?>
<comments xmlns="http://schemas.openxmlformats.org/spreadsheetml/2006/main">
  <authors>
    <author>Van Hove Aubry - D3.3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Van Hove Aubry - D3.3:</t>
        </r>
        <r>
          <rPr>
            <sz val="9"/>
            <color indexed="81"/>
            <rFont val="Tahoma"/>
            <family val="2"/>
          </rPr>
          <t xml:space="preserve">
Références issues du "Tableau consolidé" : Colonne </t>
        </r>
        <r>
          <rPr>
            <b/>
            <u/>
            <sz val="9"/>
            <color indexed="81"/>
            <rFont val="Tahoma"/>
            <family val="2"/>
          </rPr>
          <t>BW</t>
        </r>
      </text>
    </comment>
  </commentList>
</comments>
</file>

<file path=xl/sharedStrings.xml><?xml version="1.0" encoding="utf-8"?>
<sst xmlns="http://schemas.openxmlformats.org/spreadsheetml/2006/main" count="292" uniqueCount="105">
  <si>
    <t>Pays</t>
  </si>
  <si>
    <t>OS</t>
  </si>
  <si>
    <t>Années</t>
  </si>
  <si>
    <t>Investissement</t>
  </si>
  <si>
    <t>Fonctionnement</t>
  </si>
  <si>
    <t>Personnel</t>
  </si>
  <si>
    <t>Total général</t>
  </si>
  <si>
    <t>Total Volet CSC</t>
  </si>
  <si>
    <t>Grand Total</t>
  </si>
  <si>
    <t>Autres coûts de gestion</t>
  </si>
  <si>
    <t>Résumé Général</t>
  </si>
  <si>
    <t>Tranche 1</t>
  </si>
  <si>
    <t>Tranche 2</t>
  </si>
  <si>
    <t>Tranche 3</t>
  </si>
  <si>
    <t>Tranche 4</t>
  </si>
  <si>
    <t>Tranche 5</t>
  </si>
  <si>
    <t>Land</t>
  </si>
  <si>
    <t>SD</t>
  </si>
  <si>
    <t>Jaren</t>
  </si>
  <si>
    <t>Investering</t>
  </si>
  <si>
    <t>Werking</t>
  </si>
  <si>
    <t>Personeel</t>
  </si>
  <si>
    <t>Algemeen Totaal</t>
  </si>
  <si>
    <t>SD 1</t>
  </si>
  <si>
    <t>Totaal</t>
  </si>
  <si>
    <t>Totaal Luik GSK</t>
  </si>
  <si>
    <t>Percentage DK</t>
  </si>
  <si>
    <t>Algemeen totaal</t>
  </si>
  <si>
    <t>Evaluatie / auditkosten</t>
  </si>
  <si>
    <t>Andere beheerskosten</t>
  </si>
  <si>
    <t>Percentage BK</t>
  </si>
  <si>
    <t>Totaal Operationele Kosten - OK (GSK+BGSK)</t>
  </si>
  <si>
    <t>Beheers-kosten - BK</t>
  </si>
  <si>
    <t>Totaal Directe Kosten - DK
(OK + BK)</t>
  </si>
  <si>
    <t>CO Maximum Buiten GSK = 25%</t>
  </si>
  <si>
    <t>Verdeling GSK :</t>
  </si>
  <si>
    <t>Verdeling Buiten GSK :</t>
  </si>
  <si>
    <t>Algemene Samenvatting</t>
  </si>
  <si>
    <t>Totaal DK Programma</t>
  </si>
  <si>
    <t>Structuurkosten</t>
  </si>
  <si>
    <t>Totaal Subsidie :</t>
  </si>
  <si>
    <t>Schijf 1</t>
  </si>
  <si>
    <t>Schijf 3</t>
  </si>
  <si>
    <t>Schijf 2</t>
  </si>
  <si>
    <t>Schijf 4</t>
  </si>
  <si>
    <t>Schijf 5</t>
  </si>
  <si>
    <t>Bijdrage DGD</t>
  </si>
  <si>
    <r>
      <t xml:space="preserve">% </t>
    </r>
    <r>
      <rPr>
        <b/>
        <sz val="9"/>
        <color theme="1"/>
        <rFont val="Verdana"/>
        <family val="2"/>
      </rPr>
      <t>CO</t>
    </r>
    <r>
      <rPr>
        <sz val="9"/>
        <color theme="1"/>
        <rFont val="Verdana"/>
        <family val="2"/>
      </rPr>
      <t xml:space="preserve"> financés / demandés</t>
    </r>
  </si>
  <si>
    <t>Répartition par ACNG</t>
  </si>
  <si>
    <t>CHECKS</t>
  </si>
  <si>
    <t>Met T5-sheets</t>
  </si>
  <si>
    <t>Met T4-sheets</t>
  </si>
  <si>
    <t>tot = som(NGOs)</t>
  </si>
  <si>
    <t>inv</t>
  </si>
  <si>
    <t>funct</t>
  </si>
  <si>
    <t>person</t>
  </si>
  <si>
    <t>TOTAAL</t>
  </si>
  <si>
    <t>grens% 'normale' beheerskosten</t>
  </si>
  <si>
    <t>OSS 1</t>
  </si>
  <si>
    <t xml:space="preserve">Total </t>
  </si>
  <si>
    <t>OSS 2</t>
  </si>
  <si>
    <t>Total Volet hors-CSC</t>
  </si>
  <si>
    <t>Taux normal</t>
  </si>
  <si>
    <t>Frais d'évaluation ou d'audit</t>
  </si>
  <si>
    <t>Taux (min 1%)</t>
  </si>
  <si>
    <t>Coûts de Gestion</t>
  </si>
  <si>
    <t>Total Programme</t>
  </si>
  <si>
    <t>Répartition CSC / hCSC</t>
  </si>
  <si>
    <t>Total Opérationnel CSC</t>
  </si>
  <si>
    <t>Total Opérationnel hors-CSC</t>
  </si>
  <si>
    <t>Maximum hors-CSC autorisé :</t>
  </si>
  <si>
    <t>Répartition %</t>
  </si>
  <si>
    <t>ACNG 
(0% - 20%)</t>
  </si>
  <si>
    <t>DGD 
(80% - 100%)</t>
  </si>
  <si>
    <t>Frais de Structure</t>
  </si>
  <si>
    <t>Frais d'administration</t>
  </si>
  <si>
    <t>NGO</t>
  </si>
  <si>
    <t>DGD</t>
  </si>
  <si>
    <t>structuur</t>
  </si>
  <si>
    <t>uitbetalingen</t>
  </si>
  <si>
    <t>cofin</t>
  </si>
  <si>
    <r>
      <t xml:space="preserve">GSK </t>
    </r>
    <r>
      <rPr>
        <sz val="9"/>
        <color theme="9" tint="-0.249977111117893"/>
        <rFont val="Verdana"/>
        <family val="2"/>
      </rPr>
      <t>België</t>
    </r>
  </si>
  <si>
    <r>
      <rPr>
        <b/>
        <sz val="9"/>
        <color theme="1"/>
        <rFont val="Verdana"/>
        <family val="2"/>
      </rPr>
      <t>Couts opérationnels</t>
    </r>
    <r>
      <rPr>
        <sz val="9"/>
        <color theme="1"/>
        <rFont val="Verdana"/>
        <family val="2"/>
      </rPr>
      <t xml:space="preserve">
par pays</t>
    </r>
  </si>
  <si>
    <t>subvention couts opérationnels</t>
  </si>
  <si>
    <t>Bijdrage CMO</t>
  </si>
  <si>
    <r>
      <rPr>
        <b/>
        <sz val="9"/>
        <color theme="0"/>
        <rFont val="Verdana"/>
        <family val="2"/>
      </rPr>
      <t>DJAPO</t>
    </r>
    <r>
      <rPr>
        <b/>
        <sz val="9"/>
        <color theme="1"/>
        <rFont val="Verdana"/>
        <family val="2"/>
      </rPr>
      <t xml:space="preserve"> - Programma 2017-2021 - Algemeen Budget</t>
    </r>
  </si>
  <si>
    <t>Programme Educatie voor duurzame ontwikkeling (EDO) integreren in het onderwijs. Noord en Zuid verbonden. - Budget 2017-2021</t>
  </si>
  <si>
    <t>Djapo</t>
  </si>
  <si>
    <t>België</t>
  </si>
  <si>
    <t xml:space="preserve">Pays horsCSC1: </t>
  </si>
  <si>
    <t xml:space="preserve">Pays horsCSC2: </t>
  </si>
  <si>
    <t>Total Coûts opérationnels</t>
  </si>
  <si>
    <t xml:space="preserve">Total Programme </t>
  </si>
  <si>
    <t>Résumé Djapo</t>
  </si>
  <si>
    <t xml:space="preserve">Résumé </t>
  </si>
  <si>
    <r>
      <t xml:space="preserve">Subsidie </t>
    </r>
    <r>
      <rPr>
        <b/>
        <sz val="9"/>
        <color theme="0"/>
        <rFont val="Verdana"/>
        <family val="2"/>
      </rPr>
      <t>DJAPO</t>
    </r>
    <r>
      <rPr>
        <b/>
        <sz val="9"/>
        <color theme="1"/>
        <rFont val="Verdana"/>
        <family val="2"/>
      </rPr>
      <t xml:space="preserve"> :</t>
    </r>
  </si>
  <si>
    <t>80% (*)</t>
  </si>
  <si>
    <t>(*) dont maximum 10% de CG.</t>
  </si>
  <si>
    <t>2017 - Tranche 1 sans réduction :</t>
  </si>
  <si>
    <t>SubsideSansRéduction</t>
  </si>
  <si>
    <t>Réduction Tranche 1 à appliquer :</t>
  </si>
  <si>
    <r>
      <t xml:space="preserve">2017 - Tranche 1 </t>
    </r>
    <r>
      <rPr>
        <b/>
        <sz val="9"/>
        <color theme="1"/>
        <rFont val="Verdana"/>
        <family val="2"/>
      </rPr>
      <t>AVEC</t>
    </r>
    <r>
      <rPr>
        <sz val="9"/>
        <color theme="1"/>
        <rFont val="Verdana"/>
        <family val="2"/>
      </rPr>
      <t xml:space="preserve"> réduction :</t>
    </r>
  </si>
  <si>
    <t>SubsideAvecRéduction</t>
  </si>
  <si>
    <t>2017 - % T1 financé :</t>
  </si>
  <si>
    <t>Remarques : Concrétisation des acceptations partielles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</si>
</sst>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 * #,##0.00_ ;_ * \-#,##0.00_ ;_ * &quot;-&quot;??_ ;_ @_ "/>
    <numFmt numFmtId="165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9" tint="-0.24997711111789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u/>
      <sz val="9"/>
      <color indexed="81"/>
      <name val="Tahoma"/>
      <family val="2"/>
    </font>
    <font>
      <b/>
      <i/>
      <sz val="9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5" tint="0.79998168889431442"/>
      </patternFill>
    </fill>
    <fill>
      <patternFill patternType="solid">
        <fgColor rgb="FFFFFF99"/>
        <bgColor indexed="64"/>
      </patternFill>
    </fill>
    <fill>
      <patternFill patternType="lightUp">
        <bgColor theme="5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lightUp">
        <bgColor theme="5" tint="0.59999389629810485"/>
      </patternFill>
    </fill>
    <fill>
      <patternFill patternType="lightUp">
        <bgColor rgb="FFFFFF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39997558519241921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366">
    <xf numFmtId="0" fontId="0" fillId="0" borderId="0" xfId="0"/>
    <xf numFmtId="0" fontId="4" fillId="0" borderId="1" xfId="0" applyFont="1" applyBorder="1"/>
    <xf numFmtId="0" fontId="3" fillId="4" borderId="5" xfId="0" applyFont="1" applyFill="1" applyBorder="1"/>
    <xf numFmtId="0" fontId="5" fillId="2" borderId="0" xfId="0" applyFont="1" applyFill="1"/>
    <xf numFmtId="0" fontId="4" fillId="5" borderId="6" xfId="0" applyFont="1" applyFill="1" applyBorder="1"/>
    <xf numFmtId="0" fontId="4" fillId="5" borderId="1" xfId="0" applyFont="1" applyFill="1" applyBorder="1"/>
    <xf numFmtId="0" fontId="3" fillId="5" borderId="5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4" xfId="0" applyFont="1" applyFill="1" applyBorder="1" applyAlignment="1">
      <alignment vertical="top"/>
    </xf>
    <xf numFmtId="0" fontId="4" fillId="7" borderId="1" xfId="0" applyFont="1" applyFill="1" applyBorder="1"/>
    <xf numFmtId="0" fontId="4" fillId="7" borderId="6" xfId="0" applyFont="1" applyFill="1" applyBorder="1"/>
    <xf numFmtId="43" fontId="4" fillId="7" borderId="15" xfId="1" applyFont="1" applyFill="1" applyBorder="1"/>
    <xf numFmtId="43" fontId="4" fillId="7" borderId="16" xfId="1" applyFont="1" applyFill="1" applyBorder="1"/>
    <xf numFmtId="0" fontId="3" fillId="7" borderId="5" xfId="0" applyFont="1" applyFill="1" applyBorder="1"/>
    <xf numFmtId="43" fontId="3" fillId="7" borderId="5" xfId="1" applyFont="1" applyFill="1" applyBorder="1"/>
    <xf numFmtId="43" fontId="3" fillId="7" borderId="17" xfId="1" applyFont="1" applyFill="1" applyBorder="1"/>
    <xf numFmtId="0" fontId="3" fillId="10" borderId="1" xfId="0" applyFont="1" applyFill="1" applyBorder="1"/>
    <xf numFmtId="0" fontId="3" fillId="10" borderId="18" xfId="0" applyFont="1" applyFill="1" applyBorder="1"/>
    <xf numFmtId="0" fontId="2" fillId="11" borderId="18" xfId="0" applyFont="1" applyFill="1" applyBorder="1"/>
    <xf numFmtId="43" fontId="5" fillId="2" borderId="6" xfId="1" applyFont="1" applyFill="1" applyBorder="1"/>
    <xf numFmtId="43" fontId="5" fillId="2" borderId="15" xfId="1" applyFont="1" applyFill="1" applyBorder="1"/>
    <xf numFmtId="43" fontId="5" fillId="2" borderId="1" xfId="1" applyFont="1" applyFill="1" applyBorder="1"/>
    <xf numFmtId="43" fontId="5" fillId="2" borderId="16" xfId="1" applyFont="1" applyFill="1" applyBorder="1"/>
    <xf numFmtId="43" fontId="2" fillId="4" borderId="5" xfId="1" applyFont="1" applyFill="1" applyBorder="1"/>
    <xf numFmtId="43" fontId="2" fillId="4" borderId="17" xfId="1" applyFont="1" applyFill="1" applyBorder="1"/>
    <xf numFmtId="43" fontId="5" fillId="5" borderId="15" xfId="1" applyFont="1" applyFill="1" applyBorder="1"/>
    <xf numFmtId="43" fontId="5" fillId="5" borderId="16" xfId="1" applyFont="1" applyFill="1" applyBorder="1"/>
    <xf numFmtId="43" fontId="2" fillId="5" borderId="5" xfId="1" applyFont="1" applyFill="1" applyBorder="1"/>
    <xf numFmtId="43" fontId="2" fillId="5" borderId="17" xfId="1" applyFont="1" applyFill="1" applyBorder="1"/>
    <xf numFmtId="43" fontId="5" fillId="8" borderId="6" xfId="1" applyFont="1" applyFill="1" applyBorder="1"/>
    <xf numFmtId="43" fontId="5" fillId="8" borderId="1" xfId="1" applyFont="1" applyFill="1" applyBorder="1"/>
    <xf numFmtId="43" fontId="2" fillId="11" borderId="1" xfId="1" applyFont="1" applyFill="1" applyBorder="1"/>
    <xf numFmtId="43" fontId="2" fillId="10" borderId="16" xfId="1" applyFont="1" applyFill="1" applyBorder="1"/>
    <xf numFmtId="43" fontId="2" fillId="10" borderId="1" xfId="1" applyFont="1" applyFill="1" applyBorder="1"/>
    <xf numFmtId="0" fontId="4" fillId="12" borderId="1" xfId="0" applyFont="1" applyFill="1" applyBorder="1"/>
    <xf numFmtId="0" fontId="4" fillId="12" borderId="6" xfId="0" applyFont="1" applyFill="1" applyBorder="1"/>
    <xf numFmtId="43" fontId="5" fillId="12" borderId="15" xfId="1" applyFont="1" applyFill="1" applyBorder="1"/>
    <xf numFmtId="43" fontId="5" fillId="12" borderId="16" xfId="1" applyFont="1" applyFill="1" applyBorder="1"/>
    <xf numFmtId="0" fontId="2" fillId="12" borderId="4" xfId="0" applyFont="1" applyFill="1" applyBorder="1"/>
    <xf numFmtId="43" fontId="2" fillId="12" borderId="26" xfId="1" applyFont="1" applyFill="1" applyBorder="1"/>
    <xf numFmtId="0" fontId="4" fillId="12" borderId="18" xfId="0" applyFont="1" applyFill="1" applyBorder="1"/>
    <xf numFmtId="43" fontId="5" fillId="12" borderId="19" xfId="1" applyFont="1" applyFill="1" applyBorder="1"/>
    <xf numFmtId="10" fontId="2" fillId="10" borderId="19" xfId="2" applyNumberFormat="1" applyFont="1" applyFill="1" applyBorder="1" applyAlignment="1">
      <alignment horizontal="center"/>
    </xf>
    <xf numFmtId="0" fontId="5" fillId="9" borderId="4" xfId="0" applyFont="1" applyFill="1" applyBorder="1"/>
    <xf numFmtId="0" fontId="2" fillId="9" borderId="4" xfId="0" applyFont="1" applyFill="1" applyBorder="1"/>
    <xf numFmtId="43" fontId="2" fillId="9" borderId="26" xfId="1" applyFont="1" applyFill="1" applyBorder="1"/>
    <xf numFmtId="0" fontId="4" fillId="0" borderId="28" xfId="0" applyFont="1" applyBorder="1"/>
    <xf numFmtId="43" fontId="5" fillId="2" borderId="29" xfId="1" applyFont="1" applyFill="1" applyBorder="1"/>
    <xf numFmtId="43" fontId="2" fillId="13" borderId="18" xfId="1" applyFont="1" applyFill="1" applyBorder="1"/>
    <xf numFmtId="10" fontId="5" fillId="2" borderId="1" xfId="2" applyNumberFormat="1" applyFont="1" applyFill="1" applyBorder="1" applyAlignment="1">
      <alignment horizontal="center"/>
    </xf>
    <xf numFmtId="0" fontId="5" fillId="14" borderId="1" xfId="0" applyFont="1" applyFill="1" applyBorder="1"/>
    <xf numFmtId="43" fontId="5" fillId="2" borderId="1" xfId="0" applyNumberFormat="1" applyFont="1" applyFill="1" applyBorder="1"/>
    <xf numFmtId="0" fontId="5" fillId="2" borderId="9" xfId="0" applyFont="1" applyFill="1" applyBorder="1"/>
    <xf numFmtId="43" fontId="5" fillId="2" borderId="6" xfId="0" applyNumberFormat="1" applyFont="1" applyFill="1" applyBorder="1"/>
    <xf numFmtId="0" fontId="5" fillId="2" borderId="10" xfId="0" applyFont="1" applyFill="1" applyBorder="1"/>
    <xf numFmtId="0" fontId="5" fillId="2" borderId="39" xfId="0" applyFont="1" applyFill="1" applyBorder="1"/>
    <xf numFmtId="43" fontId="5" fillId="2" borderId="18" xfId="0" applyNumberFormat="1" applyFont="1" applyFill="1" applyBorder="1"/>
    <xf numFmtId="43" fontId="5" fillId="2" borderId="18" xfId="1" applyFont="1" applyFill="1" applyBorder="1"/>
    <xf numFmtId="43" fontId="5" fillId="2" borderId="19" xfId="1" applyFont="1" applyFill="1" applyBorder="1"/>
    <xf numFmtId="0" fontId="2" fillId="6" borderId="33" xfId="0" applyFont="1" applyFill="1" applyBorder="1"/>
    <xf numFmtId="43" fontId="2" fillId="6" borderId="4" xfId="1" applyFont="1" applyFill="1" applyBorder="1"/>
    <xf numFmtId="43" fontId="2" fillId="6" borderId="26" xfId="1" applyFont="1" applyFill="1" applyBorder="1"/>
    <xf numFmtId="0" fontId="5" fillId="18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164" fontId="5" fillId="2" borderId="15" xfId="0" applyNumberFormat="1" applyFont="1" applyFill="1" applyBorder="1"/>
    <xf numFmtId="164" fontId="5" fillId="2" borderId="16" xfId="0" applyNumberFormat="1" applyFont="1" applyFill="1" applyBorder="1"/>
    <xf numFmtId="0" fontId="11" fillId="21" borderId="5" xfId="0" applyFont="1" applyFill="1" applyBorder="1" applyAlignment="1">
      <alignment horizontal="center" vertical="center"/>
    </xf>
    <xf numFmtId="164" fontId="5" fillId="2" borderId="17" xfId="0" applyNumberFormat="1" applyFont="1" applyFill="1" applyBorder="1"/>
    <xf numFmtId="164" fontId="3" fillId="12" borderId="13" xfId="0" applyNumberFormat="1" applyFont="1" applyFill="1" applyBorder="1"/>
    <xf numFmtId="0" fontId="5" fillId="17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11" fillId="21" borderId="3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10" fontId="2" fillId="6" borderId="26" xfId="0" applyNumberFormat="1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43" fontId="2" fillId="22" borderId="4" xfId="1" applyFont="1" applyFill="1" applyBorder="1"/>
    <xf numFmtId="43" fontId="5" fillId="23" borderId="6" xfId="1" applyFont="1" applyFill="1" applyBorder="1"/>
    <xf numFmtId="43" fontId="5" fillId="23" borderId="1" xfId="1" applyFont="1" applyFill="1" applyBorder="1"/>
    <xf numFmtId="43" fontId="5" fillId="23" borderId="18" xfId="1" applyFont="1" applyFill="1" applyBorder="1"/>
    <xf numFmtId="43" fontId="2" fillId="23" borderId="4" xfId="1" applyFont="1" applyFill="1" applyBorder="1"/>
    <xf numFmtId="10" fontId="5" fillId="2" borderId="1" xfId="2" applyNumberFormat="1" applyFont="1" applyFill="1" applyBorder="1"/>
    <xf numFmtId="0" fontId="5" fillId="0" borderId="0" xfId="0" applyFont="1"/>
    <xf numFmtId="0" fontId="2" fillId="25" borderId="1" xfId="0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54" xfId="0" applyFont="1" applyFill="1" applyBorder="1"/>
    <xf numFmtId="0" fontId="5" fillId="2" borderId="55" xfId="0" applyFont="1" applyFill="1" applyBorder="1"/>
    <xf numFmtId="0" fontId="5" fillId="2" borderId="56" xfId="0" applyFont="1" applyFill="1" applyBorder="1"/>
    <xf numFmtId="0" fontId="2" fillId="2" borderId="2" xfId="0" applyFont="1" applyFill="1" applyBorder="1"/>
    <xf numFmtId="0" fontId="3" fillId="24" borderId="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" fillId="26" borderId="57" xfId="0" applyFont="1" applyFill="1" applyBorder="1" applyAlignment="1">
      <alignment horizontal="center" vertical="center" wrapText="1"/>
    </xf>
    <xf numFmtId="0" fontId="3" fillId="27" borderId="57" xfId="0" applyFont="1" applyFill="1" applyBorder="1" applyAlignment="1">
      <alignment horizontal="center" vertical="center" wrapText="1"/>
    </xf>
    <xf numFmtId="0" fontId="3" fillId="28" borderId="57" xfId="0" applyFont="1" applyFill="1" applyBorder="1" applyAlignment="1">
      <alignment horizontal="center" vertical="center" wrapText="1"/>
    </xf>
    <xf numFmtId="0" fontId="5" fillId="2" borderId="54" xfId="0" applyFont="1" applyFill="1" applyBorder="1"/>
    <xf numFmtId="0" fontId="5" fillId="2" borderId="58" xfId="0" applyFont="1" applyFill="1" applyBorder="1"/>
    <xf numFmtId="0" fontId="5" fillId="2" borderId="0" xfId="0" applyFont="1" applyFill="1" applyBorder="1"/>
    <xf numFmtId="0" fontId="5" fillId="2" borderId="8" xfId="0" applyFont="1" applyFill="1" applyBorder="1"/>
    <xf numFmtId="0" fontId="5" fillId="2" borderId="3" xfId="0" applyFont="1" applyFill="1" applyBorder="1"/>
    <xf numFmtId="0" fontId="5" fillId="0" borderId="1" xfId="0" applyFont="1" applyBorder="1"/>
    <xf numFmtId="4" fontId="5" fillId="0" borderId="1" xfId="1" applyNumberFormat="1" applyFont="1" applyBorder="1"/>
    <xf numFmtId="4" fontId="5" fillId="2" borderId="0" xfId="0" applyNumberFormat="1" applyFont="1" applyFill="1"/>
    <xf numFmtId="4" fontId="5" fillId="0" borderId="1" xfId="0" applyNumberFormat="1" applyFont="1" applyBorder="1"/>
    <xf numFmtId="3" fontId="5" fillId="2" borderId="58" xfId="0" applyNumberFormat="1" applyFont="1" applyFill="1" applyBorder="1"/>
    <xf numFmtId="3" fontId="5" fillId="2" borderId="0" xfId="0" applyNumberFormat="1" applyFont="1" applyFill="1" applyBorder="1"/>
    <xf numFmtId="3" fontId="5" fillId="2" borderId="8" xfId="0" applyNumberFormat="1" applyFont="1" applyFill="1" applyBorder="1"/>
    <xf numFmtId="0" fontId="2" fillId="0" borderId="1" xfId="0" applyFont="1" applyBorder="1"/>
    <xf numFmtId="4" fontId="2" fillId="0" borderId="1" xfId="1" applyNumberFormat="1" applyFont="1" applyBorder="1"/>
    <xf numFmtId="4" fontId="2" fillId="0" borderId="1" xfId="0" applyNumberFormat="1" applyFont="1" applyBorder="1"/>
    <xf numFmtId="4" fontId="5" fillId="14" borderId="1" xfId="1" applyNumberFormat="1" applyFont="1" applyFill="1" applyBorder="1"/>
    <xf numFmtId="0" fontId="2" fillId="14" borderId="1" xfId="0" applyFont="1" applyFill="1" applyBorder="1"/>
    <xf numFmtId="4" fontId="2" fillId="14" borderId="1" xfId="1" applyNumberFormat="1" applyFont="1" applyFill="1" applyBorder="1"/>
    <xf numFmtId="0" fontId="5" fillId="29" borderId="1" xfId="0" applyFont="1" applyFill="1" applyBorder="1"/>
    <xf numFmtId="4" fontId="5" fillId="29" borderId="1" xfId="1" applyNumberFormat="1" applyFont="1" applyFill="1" applyBorder="1"/>
    <xf numFmtId="0" fontId="2" fillId="29" borderId="1" xfId="0" applyFont="1" applyFill="1" applyBorder="1"/>
    <xf numFmtId="4" fontId="2" fillId="29" borderId="1" xfId="1" applyNumberFormat="1" applyFont="1" applyFill="1" applyBorder="1"/>
    <xf numFmtId="0" fontId="5" fillId="7" borderId="1" xfId="0" applyFont="1" applyFill="1" applyBorder="1"/>
    <xf numFmtId="4" fontId="5" fillId="7" borderId="1" xfId="1" applyNumberFormat="1" applyFont="1" applyFill="1" applyBorder="1"/>
    <xf numFmtId="0" fontId="2" fillId="7" borderId="1" xfId="0" applyFont="1" applyFill="1" applyBorder="1"/>
    <xf numFmtId="4" fontId="2" fillId="7" borderId="1" xfId="1" applyNumberFormat="1" applyFont="1" applyFill="1" applyBorder="1"/>
    <xf numFmtId="3" fontId="2" fillId="2" borderId="12" xfId="0" applyNumberFormat="1" applyFont="1" applyFill="1" applyBorder="1"/>
    <xf numFmtId="0" fontId="5" fillId="10" borderId="1" xfId="0" applyFont="1" applyFill="1" applyBorder="1"/>
    <xf numFmtId="4" fontId="5" fillId="10" borderId="1" xfId="1" applyNumberFormat="1" applyFont="1" applyFill="1" applyBorder="1"/>
    <xf numFmtId="0" fontId="2" fillId="10" borderId="1" xfId="0" applyFont="1" applyFill="1" applyBorder="1"/>
    <xf numFmtId="4" fontId="2" fillId="10" borderId="1" xfId="1" applyNumberFormat="1" applyFont="1" applyFill="1" applyBorder="1"/>
    <xf numFmtId="10" fontId="5" fillId="2" borderId="58" xfId="0" applyNumberFormat="1" applyFont="1" applyFill="1" applyBorder="1"/>
    <xf numFmtId="10" fontId="5" fillId="2" borderId="0" xfId="2" applyNumberFormat="1" applyFont="1" applyFill="1" applyBorder="1"/>
    <xf numFmtId="10" fontId="5" fillId="2" borderId="8" xfId="2" applyNumberFormat="1" applyFont="1" applyFill="1" applyBorder="1"/>
    <xf numFmtId="10" fontId="5" fillId="2" borderId="0" xfId="2" applyNumberFormat="1" applyFont="1" applyFill="1"/>
    <xf numFmtId="43" fontId="2" fillId="13" borderId="1" xfId="1" applyFont="1" applyFill="1" applyBorder="1"/>
    <xf numFmtId="10" fontId="2" fillId="10" borderId="1" xfId="2" applyNumberFormat="1" applyFont="1" applyFill="1" applyBorder="1"/>
    <xf numFmtId="10" fontId="2" fillId="2" borderId="44" xfId="0" applyNumberFormat="1" applyFont="1" applyFill="1" applyBorder="1"/>
    <xf numFmtId="0" fontId="5" fillId="2" borderId="59" xfId="0" applyFont="1" applyFill="1" applyBorder="1"/>
    <xf numFmtId="0" fontId="5" fillId="2" borderId="45" xfId="0" applyFont="1" applyFill="1" applyBorder="1"/>
    <xf numFmtId="4" fontId="2" fillId="13" borderId="1" xfId="1" applyNumberFormat="1" applyFont="1" applyFill="1" applyBorder="1"/>
    <xf numFmtId="0" fontId="2" fillId="9" borderId="1" xfId="0" applyFont="1" applyFill="1" applyBorder="1"/>
    <xf numFmtId="4" fontId="2" fillId="22" borderId="1" xfId="1" applyNumberFormat="1" applyFont="1" applyFill="1" applyBorder="1"/>
    <xf numFmtId="4" fontId="2" fillId="9" borderId="1" xfId="1" applyNumberFormat="1" applyFont="1" applyFill="1" applyBorder="1"/>
    <xf numFmtId="0" fontId="5" fillId="30" borderId="1" xfId="0" applyFont="1" applyFill="1" applyBorder="1"/>
    <xf numFmtId="4" fontId="2" fillId="31" borderId="1" xfId="1" applyNumberFormat="1" applyFont="1" applyFill="1" applyBorder="1"/>
    <xf numFmtId="4" fontId="5" fillId="30" borderId="1" xfId="1" applyNumberFormat="1" applyFont="1" applyFill="1" applyBorder="1"/>
    <xf numFmtId="0" fontId="2" fillId="30" borderId="1" xfId="0" applyFont="1" applyFill="1" applyBorder="1"/>
    <xf numFmtId="4" fontId="2" fillId="30" borderId="1" xfId="1" applyNumberFormat="1" applyFont="1" applyFill="1" applyBorder="1"/>
    <xf numFmtId="3" fontId="5" fillId="2" borderId="44" xfId="0" applyNumberFormat="1" applyFont="1" applyFill="1" applyBorder="1"/>
    <xf numFmtId="3" fontId="5" fillId="2" borderId="59" xfId="0" applyNumberFormat="1" applyFont="1" applyFill="1" applyBorder="1"/>
    <xf numFmtId="3" fontId="5" fillId="2" borderId="45" xfId="0" applyNumberFormat="1" applyFont="1" applyFill="1" applyBorder="1"/>
    <xf numFmtId="0" fontId="5" fillId="12" borderId="1" xfId="0" applyFont="1" applyFill="1" applyBorder="1" applyAlignment="1">
      <alignment horizontal="left" vertical="top"/>
    </xf>
    <xf numFmtId="0" fontId="5" fillId="12" borderId="1" xfId="0" applyFont="1" applyFill="1" applyBorder="1" applyAlignment="1">
      <alignment horizontal="center" vertical="top" wrapText="1"/>
    </xf>
    <xf numFmtId="0" fontId="0" fillId="2" borderId="0" xfId="0" applyFill="1"/>
    <xf numFmtId="3" fontId="5" fillId="2" borderId="0" xfId="0" applyNumberFormat="1" applyFont="1" applyFill="1"/>
    <xf numFmtId="0" fontId="5" fillId="12" borderId="1" xfId="0" applyFont="1" applyFill="1" applyBorder="1"/>
    <xf numFmtId="43" fontId="5" fillId="12" borderId="1" xfId="0" applyNumberFormat="1" applyFont="1" applyFill="1" applyBorder="1"/>
    <xf numFmtId="10" fontId="5" fillId="12" borderId="1" xfId="2" applyNumberFormat="1" applyFont="1" applyFill="1" applyBorder="1" applyAlignment="1"/>
    <xf numFmtId="0" fontId="5" fillId="2" borderId="1" xfId="0" applyFont="1" applyFill="1" applyBorder="1"/>
    <xf numFmtId="10" fontId="5" fillId="2" borderId="1" xfId="0" applyNumberFormat="1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0" fontId="5" fillId="2" borderId="55" xfId="0" applyFont="1" applyFill="1" applyBorder="1" applyAlignment="1">
      <alignment horizontal="right"/>
    </xf>
    <xf numFmtId="0" fontId="5" fillId="2" borderId="56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4" fontId="5" fillId="17" borderId="1" xfId="0" applyNumberFormat="1" applyFont="1" applyFill="1" applyBorder="1" applyAlignment="1">
      <alignment horizontal="center" vertical="center"/>
    </xf>
    <xf numFmtId="4" fontId="5" fillId="18" borderId="1" xfId="0" applyNumberFormat="1" applyFont="1" applyFill="1" applyBorder="1" applyAlignment="1">
      <alignment horizontal="center" vertical="center"/>
    </xf>
    <xf numFmtId="4" fontId="5" fillId="19" borderId="1" xfId="0" applyNumberFormat="1" applyFont="1" applyFill="1" applyBorder="1" applyAlignment="1">
      <alignment horizontal="center" vertical="center"/>
    </xf>
    <xf numFmtId="4" fontId="5" fillId="20" borderId="1" xfId="0" applyNumberFormat="1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4" fontId="5" fillId="21" borderId="1" xfId="0" applyNumberFormat="1" applyFont="1" applyFill="1" applyBorder="1" applyAlignment="1">
      <alignment horizontal="center" vertical="center"/>
    </xf>
    <xf numFmtId="0" fontId="2" fillId="2" borderId="58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2" borderId="0" xfId="0" applyNumberFormat="1" applyFont="1" applyFill="1"/>
    <xf numFmtId="4" fontId="5" fillId="2" borderId="58" xfId="0" applyNumberFormat="1" applyFont="1" applyFill="1" applyBorder="1"/>
    <xf numFmtId="10" fontId="5" fillId="0" borderId="1" xfId="2" applyNumberFormat="1" applyFont="1" applyFill="1" applyBorder="1" applyAlignment="1"/>
    <xf numFmtId="3" fontId="5" fillId="2" borderId="3" xfId="0" applyNumberFormat="1" applyFont="1" applyFill="1" applyBorder="1"/>
    <xf numFmtId="0" fontId="5" fillId="25" borderId="1" xfId="0" applyFont="1" applyFill="1" applyBorder="1"/>
    <xf numFmtId="10" fontId="5" fillId="25" borderId="1" xfId="0" applyNumberFormat="1" applyFont="1" applyFill="1" applyBorder="1" applyAlignment="1">
      <alignment horizontal="right"/>
    </xf>
    <xf numFmtId="4" fontId="5" fillId="25" borderId="1" xfId="0" applyNumberFormat="1" applyFont="1" applyFill="1" applyBorder="1"/>
    <xf numFmtId="4" fontId="5" fillId="32" borderId="1" xfId="0" applyNumberFormat="1" applyFont="1" applyFill="1" applyBorder="1" applyProtection="1">
      <protection locked="0"/>
    </xf>
    <xf numFmtId="4" fontId="5" fillId="25" borderId="1" xfId="0" applyNumberFormat="1" applyFont="1" applyFill="1" applyBorder="1" applyAlignment="1">
      <alignment horizontal="right"/>
    </xf>
    <xf numFmtId="0" fontId="2" fillId="2" borderId="3" xfId="0" applyFont="1" applyFill="1" applyBorder="1"/>
    <xf numFmtId="0" fontId="2" fillId="25" borderId="1" xfId="0" applyFont="1" applyFill="1" applyBorder="1"/>
    <xf numFmtId="4" fontId="2" fillId="25" borderId="1" xfId="0" applyNumberFormat="1" applyFont="1" applyFill="1" applyBorder="1"/>
    <xf numFmtId="4" fontId="0" fillId="2" borderId="0" xfId="0" applyNumberFormat="1" applyFill="1"/>
    <xf numFmtId="4" fontId="5" fillId="2" borderId="3" xfId="0" applyNumberFormat="1" applyFont="1" applyFill="1" applyBorder="1"/>
    <xf numFmtId="10" fontId="5" fillId="0" borderId="58" xfId="2" applyNumberFormat="1" applyFont="1" applyFill="1" applyBorder="1" applyAlignment="1"/>
    <xf numFmtId="10" fontId="5" fillId="0" borderId="8" xfId="2" applyNumberFormat="1" applyFont="1" applyFill="1" applyBorder="1" applyAlignment="1"/>
    <xf numFmtId="0" fontId="5" fillId="26" borderId="1" xfId="0" applyFont="1" applyFill="1" applyBorder="1"/>
    <xf numFmtId="10" fontId="5" fillId="26" borderId="1" xfId="2" applyNumberFormat="1" applyFont="1" applyFill="1" applyBorder="1" applyAlignment="1">
      <alignment horizontal="right"/>
    </xf>
    <xf numFmtId="4" fontId="5" fillId="26" borderId="1" xfId="0" applyNumberFormat="1" applyFont="1" applyFill="1" applyBorder="1"/>
    <xf numFmtId="4" fontId="5" fillId="26" borderId="1" xfId="0" applyNumberFormat="1" applyFont="1" applyFill="1" applyBorder="1" applyAlignment="1">
      <alignment horizontal="right"/>
    </xf>
    <xf numFmtId="0" fontId="2" fillId="2" borderId="5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2" fillId="26" borderId="1" xfId="0" applyFont="1" applyFill="1" applyBorder="1"/>
    <xf numFmtId="4" fontId="2" fillId="26" borderId="1" xfId="0" applyNumberFormat="1" applyFont="1" applyFill="1" applyBorder="1"/>
    <xf numFmtId="0" fontId="5" fillId="27" borderId="1" xfId="0" applyFont="1" applyFill="1" applyBorder="1"/>
    <xf numFmtId="10" fontId="5" fillId="27" borderId="1" xfId="2" applyNumberFormat="1" applyFont="1" applyFill="1" applyBorder="1" applyAlignment="1">
      <alignment horizontal="right"/>
    </xf>
    <xf numFmtId="4" fontId="5" fillId="27" borderId="1" xfId="0" applyNumberFormat="1" applyFont="1" applyFill="1" applyBorder="1"/>
    <xf numFmtId="4" fontId="5" fillId="27" borderId="1" xfId="0" applyNumberFormat="1" applyFont="1" applyFill="1" applyBorder="1" applyAlignment="1">
      <alignment horizontal="right"/>
    </xf>
    <xf numFmtId="0" fontId="2" fillId="27" borderId="1" xfId="0" applyFont="1" applyFill="1" applyBorder="1"/>
    <xf numFmtId="4" fontId="2" fillId="27" borderId="1" xfId="0" applyNumberFormat="1" applyFont="1" applyFill="1" applyBorder="1"/>
    <xf numFmtId="0" fontId="5" fillId="28" borderId="1" xfId="0" applyFont="1" applyFill="1" applyBorder="1"/>
    <xf numFmtId="10" fontId="5" fillId="28" borderId="1" xfId="2" applyNumberFormat="1" applyFont="1" applyFill="1" applyBorder="1" applyAlignment="1">
      <alignment horizontal="right"/>
    </xf>
    <xf numFmtId="4" fontId="5" fillId="28" borderId="1" xfId="0" applyNumberFormat="1" applyFont="1" applyFill="1" applyBorder="1"/>
    <xf numFmtId="4" fontId="5" fillId="28" borderId="1" xfId="0" applyNumberFormat="1" applyFont="1" applyFill="1" applyBorder="1" applyAlignment="1">
      <alignment horizontal="right"/>
    </xf>
    <xf numFmtId="0" fontId="2" fillId="28" borderId="1" xfId="0" applyFont="1" applyFill="1" applyBorder="1"/>
    <xf numFmtId="4" fontId="2" fillId="28" borderId="1" xfId="0" applyNumberFormat="1" applyFont="1" applyFill="1" applyBorder="1"/>
    <xf numFmtId="4" fontId="5" fillId="2" borderId="12" xfId="0" applyNumberFormat="1" applyFont="1" applyFill="1" applyBorder="1"/>
    <xf numFmtId="10" fontId="5" fillId="0" borderId="44" xfId="2" applyNumberFormat="1" applyFont="1" applyFill="1" applyBorder="1" applyAlignment="1"/>
    <xf numFmtId="10" fontId="5" fillId="0" borderId="45" xfId="2" applyNumberFormat="1" applyFont="1" applyFill="1" applyBorder="1" applyAlignment="1"/>
    <xf numFmtId="9" fontId="2" fillId="6" borderId="4" xfId="0" applyNumberFormat="1" applyFont="1" applyFill="1" applyBorder="1" applyAlignment="1">
      <alignment horizontal="center" vertical="center"/>
    </xf>
    <xf numFmtId="9" fontId="2" fillId="6" borderId="4" xfId="0" applyNumberFormat="1" applyFont="1" applyFill="1" applyBorder="1" applyAlignment="1">
      <alignment horizontal="center"/>
    </xf>
    <xf numFmtId="43" fontId="5" fillId="2" borderId="14" xfId="1" applyFont="1" applyFill="1" applyBorder="1"/>
    <xf numFmtId="43" fontId="5" fillId="2" borderId="12" xfId="1" applyFont="1" applyFill="1" applyBorder="1"/>
    <xf numFmtId="43" fontId="5" fillId="5" borderId="14" xfId="1" applyFont="1" applyFill="1" applyBorder="1"/>
    <xf numFmtId="43" fontId="5" fillId="5" borderId="12" xfId="1" applyFont="1" applyFill="1" applyBorder="1"/>
    <xf numFmtId="43" fontId="5" fillId="5" borderId="1" xfId="1" applyFont="1" applyFill="1" applyBorder="1"/>
    <xf numFmtId="43" fontId="4" fillId="7" borderId="14" xfId="1" applyFont="1" applyFill="1" applyBorder="1"/>
    <xf numFmtId="43" fontId="4" fillId="7" borderId="12" xfId="1" applyFont="1" applyFill="1" applyBorder="1"/>
    <xf numFmtId="43" fontId="4" fillId="7" borderId="1" xfId="1" applyFont="1" applyFill="1" applyBorder="1"/>
    <xf numFmtId="43" fontId="5" fillId="2" borderId="31" xfId="1" applyFont="1" applyFill="1" applyBorder="1"/>
    <xf numFmtId="43" fontId="5" fillId="2" borderId="63" xfId="1" applyFont="1" applyFill="1" applyBorder="1"/>
    <xf numFmtId="43" fontId="5" fillId="2" borderId="27" xfId="1" applyFont="1" applyFill="1" applyBorder="1"/>
    <xf numFmtId="43" fontId="5" fillId="2" borderId="1" xfId="1" applyFont="1" applyFill="1" applyBorder="1" applyAlignment="1">
      <alignment horizontal="center"/>
    </xf>
    <xf numFmtId="43" fontId="5" fillId="2" borderId="0" xfId="1" applyFont="1" applyFill="1" applyBorder="1"/>
    <xf numFmtId="43" fontId="2" fillId="2" borderId="1" xfId="0" applyNumberFormat="1" applyFont="1" applyFill="1" applyBorder="1"/>
    <xf numFmtId="165" fontId="5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14" borderId="1" xfId="0" applyFont="1" applyFill="1" applyBorder="1" applyAlignment="1">
      <alignment horizontal="left" vertical="top"/>
    </xf>
    <xf numFmtId="0" fontId="12" fillId="24" borderId="1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5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9" borderId="1" xfId="0" applyFont="1" applyFill="1" applyBorder="1" applyAlignment="1">
      <alignment horizontal="left" vertical="center" wrapText="1"/>
    </xf>
    <xf numFmtId="4" fontId="2" fillId="10" borderId="46" xfId="1" applyNumberFormat="1" applyFont="1" applyFill="1" applyBorder="1" applyAlignment="1">
      <alignment horizontal="center"/>
    </xf>
    <xf numFmtId="4" fontId="2" fillId="10" borderId="23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4" fontId="5" fillId="10" borderId="46" xfId="1" applyNumberFormat="1" applyFont="1" applyFill="1" applyBorder="1" applyAlignment="1">
      <alignment horizontal="center"/>
    </xf>
    <xf numFmtId="4" fontId="5" fillId="10" borderId="23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left" vertical="center" wrapText="1"/>
    </xf>
    <xf numFmtId="0" fontId="2" fillId="9" borderId="56" xfId="0" applyFont="1" applyFill="1" applyBorder="1" applyAlignment="1">
      <alignment horizontal="left" vertical="center" wrapText="1"/>
    </xf>
    <xf numFmtId="0" fontId="2" fillId="30" borderId="54" xfId="0" applyFont="1" applyFill="1" applyBorder="1" applyAlignment="1">
      <alignment horizontal="left" vertical="center" wrapText="1"/>
    </xf>
    <xf numFmtId="0" fontId="2" fillId="30" borderId="56" xfId="0" applyFont="1" applyFill="1" applyBorder="1" applyAlignment="1">
      <alignment horizontal="left" vertical="center" wrapText="1"/>
    </xf>
    <xf numFmtId="0" fontId="2" fillId="30" borderId="58" xfId="0" applyFont="1" applyFill="1" applyBorder="1" applyAlignment="1">
      <alignment horizontal="left" vertical="center" wrapText="1"/>
    </xf>
    <xf numFmtId="0" fontId="2" fillId="30" borderId="8" xfId="0" applyFont="1" applyFill="1" applyBorder="1" applyAlignment="1">
      <alignment horizontal="left" vertical="center" wrapText="1"/>
    </xf>
    <xf numFmtId="0" fontId="2" fillId="30" borderId="44" xfId="0" applyFont="1" applyFill="1" applyBorder="1" applyAlignment="1">
      <alignment horizontal="left" vertical="center" wrapText="1"/>
    </xf>
    <xf numFmtId="0" fontId="2" fillId="30" borderId="45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0" fillId="12" borderId="2" xfId="0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9" fontId="0" fillId="12" borderId="2" xfId="0" applyNumberForma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 vertical="top" wrapText="1"/>
    </xf>
    <xf numFmtId="0" fontId="5" fillId="25" borderId="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0" fontId="2" fillId="26" borderId="1" xfId="0" applyFont="1" applyFill="1" applyBorder="1" applyAlignment="1">
      <alignment horizontal="left" vertical="top" wrapText="1"/>
    </xf>
    <xf numFmtId="0" fontId="5" fillId="26" borderId="2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8" borderId="2" xfId="0" applyFont="1" applyFill="1" applyBorder="1" applyAlignment="1">
      <alignment horizontal="center" wrapText="1"/>
    </xf>
    <xf numFmtId="0" fontId="5" fillId="28" borderId="12" xfId="0" applyFont="1" applyFill="1" applyBorder="1" applyAlignment="1">
      <alignment horizontal="center" wrapText="1"/>
    </xf>
    <xf numFmtId="0" fontId="2" fillId="27" borderId="1" xfId="0" applyFont="1" applyFill="1" applyBorder="1" applyAlignment="1">
      <alignment horizontal="left" vertical="top" wrapText="1"/>
    </xf>
    <xf numFmtId="0" fontId="5" fillId="27" borderId="2" xfId="0" applyFont="1" applyFill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2" xfId="0" applyFont="1" applyFill="1" applyBorder="1" applyAlignment="1">
      <alignment horizontal="center" wrapText="1"/>
    </xf>
    <xf numFmtId="0" fontId="5" fillId="27" borderId="12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left" vertical="top" wrapText="1"/>
    </xf>
    <xf numFmtId="0" fontId="5" fillId="28" borderId="2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2" xfId="0" applyFont="1" applyFill="1" applyBorder="1" applyAlignment="1">
      <alignment horizontal="center" vertical="center" wrapText="1"/>
    </xf>
    <xf numFmtId="0" fontId="5" fillId="28" borderId="12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left" vertical="top" wrapText="1"/>
    </xf>
    <xf numFmtId="0" fontId="2" fillId="16" borderId="36" xfId="0" applyFont="1" applyFill="1" applyBorder="1" applyAlignment="1">
      <alignment horizontal="left" vertical="top" wrapText="1"/>
    </xf>
    <xf numFmtId="0" fontId="2" fillId="16" borderId="7" xfId="0" applyFont="1" applyFill="1" applyBorder="1" applyAlignment="1">
      <alignment horizontal="left" vertical="top" wrapText="1"/>
    </xf>
    <xf numFmtId="0" fontId="2" fillId="16" borderId="37" xfId="0" applyFont="1" applyFill="1" applyBorder="1" applyAlignment="1">
      <alignment horizontal="left" vertical="top" wrapText="1"/>
    </xf>
    <xf numFmtId="0" fontId="2" fillId="16" borderId="32" xfId="0" applyFont="1" applyFill="1" applyBorder="1" applyAlignment="1">
      <alignment horizontal="left" vertical="top" wrapText="1"/>
    </xf>
    <xf numFmtId="0" fontId="2" fillId="16" borderId="38" xfId="0" applyFont="1" applyFill="1" applyBorder="1" applyAlignment="1">
      <alignment horizontal="left" vertical="top" wrapText="1"/>
    </xf>
    <xf numFmtId="0" fontId="2" fillId="12" borderId="40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textRotation="90" wrapText="1"/>
    </xf>
    <xf numFmtId="0" fontId="5" fillId="10" borderId="3" xfId="0" applyFont="1" applyFill="1" applyBorder="1" applyAlignment="1">
      <alignment horizontal="center" vertical="center" textRotation="90" wrapText="1"/>
    </xf>
    <xf numFmtId="0" fontId="5" fillId="10" borderId="25" xfId="0" applyFont="1" applyFill="1" applyBorder="1" applyAlignment="1">
      <alignment horizontal="center" vertical="center" textRotation="90" wrapText="1"/>
    </xf>
    <xf numFmtId="0" fontId="5" fillId="10" borderId="27" xfId="0" applyFont="1" applyFill="1" applyBorder="1" applyAlignment="1">
      <alignment horizontal="center" vertical="center" textRotation="90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3" fontId="2" fillId="10" borderId="46" xfId="1" applyFont="1" applyFill="1" applyBorder="1" applyAlignment="1">
      <alignment horizontal="left"/>
    </xf>
    <xf numFmtId="43" fontId="2" fillId="10" borderId="23" xfId="1" applyFont="1" applyFill="1" applyBorder="1" applyAlignment="1">
      <alignment horizontal="left"/>
    </xf>
    <xf numFmtId="43" fontId="5" fillId="2" borderId="42" xfId="1" applyFont="1" applyFill="1" applyBorder="1" applyAlignment="1">
      <alignment horizontal="center"/>
    </xf>
    <xf numFmtId="43" fontId="5" fillId="2" borderId="43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15" fillId="2" borderId="20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43" fontId="5" fillId="2" borderId="58" xfId="1" applyFont="1" applyFill="1" applyBorder="1" applyAlignment="1">
      <alignment horizontal="center"/>
    </xf>
    <xf numFmtId="43" fontId="5" fillId="2" borderId="8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2 2" xfId="3"/>
    <cellStyle name="Pourcentage" xfId="2" builtinId="5"/>
  </cellStyles>
  <dxfs count="4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E2310"/>
  <sheetViews>
    <sheetView zoomScale="80" zoomScaleNormal="80" workbookViewId="0">
      <pane xSplit="4" ySplit="4" topLeftCell="E206" activePane="bottomRight" state="frozen"/>
      <selection pane="topRight" activeCell="E1" sqref="E1"/>
      <selection pane="bottomLeft" activeCell="A5" sqref="A5"/>
      <selection pane="bottomRight" activeCell="F242" sqref="F242"/>
    </sheetView>
  </sheetViews>
  <sheetFormatPr baseColWidth="10" defaultColWidth="9.140625" defaultRowHeight="11.25" x14ac:dyDescent="0.15"/>
  <cols>
    <col min="1" max="1" width="1.140625" style="3" customWidth="1"/>
    <col min="2" max="2" width="11.28515625" style="88" customWidth="1"/>
    <col min="3" max="3" width="9.140625" style="88"/>
    <col min="4" max="4" width="16.42578125" style="88" customWidth="1"/>
    <col min="5" max="5" width="16.28515625" style="88" customWidth="1"/>
    <col min="6" max="6" width="17.85546875" style="88" bestFit="1" customWidth="1"/>
    <col min="7" max="7" width="16.28515625" style="88" customWidth="1"/>
    <col min="8" max="8" width="25.7109375" style="88" customWidth="1"/>
    <col min="9" max="9" width="1.140625" style="3" customWidth="1"/>
    <col min="10" max="12" width="16.28515625" style="88" customWidth="1"/>
    <col min="13" max="13" width="16.28515625" style="3" customWidth="1"/>
    <col min="14" max="14" width="1.140625" style="3" customWidth="1"/>
    <col min="15" max="15" width="14.7109375" style="3" customWidth="1"/>
    <col min="16" max="19" width="9.140625" style="3"/>
    <col min="20" max="20" width="11.28515625" style="3" bestFit="1" customWidth="1"/>
    <col min="21" max="21" width="9.140625" style="3"/>
    <col min="22" max="22" width="10.28515625" style="3" bestFit="1" customWidth="1"/>
    <col min="23" max="291" width="9.140625" style="3"/>
    <col min="292" max="16384" width="9.140625" style="88"/>
  </cols>
  <sheetData>
    <row r="1" spans="2:291" s="3" customFormat="1" ht="7.5" customHeight="1" x14ac:dyDescent="0.15"/>
    <row r="2" spans="2:291" ht="14.25" x14ac:dyDescent="0.2">
      <c r="B2" s="238" t="s">
        <v>86</v>
      </c>
      <c r="C2" s="238"/>
      <c r="D2" s="238"/>
      <c r="E2" s="238"/>
      <c r="F2" s="238"/>
      <c r="G2" s="238"/>
      <c r="H2" s="238"/>
      <c r="J2" s="239" t="s">
        <v>48</v>
      </c>
      <c r="K2" s="240"/>
      <c r="L2" s="240"/>
      <c r="M2" s="241"/>
    </row>
    <row r="3" spans="2:291" x14ac:dyDescent="0.15">
      <c r="B3" s="3"/>
      <c r="C3" s="3"/>
      <c r="D3" s="3"/>
      <c r="E3" s="3"/>
      <c r="F3" s="3"/>
      <c r="G3" s="3"/>
      <c r="H3" s="3"/>
      <c r="J3" s="89" t="s">
        <v>87</v>
      </c>
      <c r="K3" s="90">
        <v>0</v>
      </c>
      <c r="L3" s="91">
        <v>0</v>
      </c>
      <c r="M3" s="92">
        <v>0</v>
      </c>
      <c r="O3" s="93" t="s">
        <v>49</v>
      </c>
      <c r="P3" s="94" t="s">
        <v>50</v>
      </c>
      <c r="Q3" s="95"/>
      <c r="R3" s="96"/>
      <c r="S3" s="97" t="s">
        <v>51</v>
      </c>
      <c r="KE3" s="88"/>
    </row>
    <row r="4" spans="2:291" x14ac:dyDescent="0.15">
      <c r="B4" s="98" t="s">
        <v>0</v>
      </c>
      <c r="C4" s="98" t="s">
        <v>1</v>
      </c>
      <c r="D4" s="98" t="s">
        <v>2</v>
      </c>
      <c r="E4" s="98" t="s">
        <v>3</v>
      </c>
      <c r="F4" s="98" t="s">
        <v>4</v>
      </c>
      <c r="G4" s="98" t="s">
        <v>5</v>
      </c>
      <c r="H4" s="98" t="s">
        <v>6</v>
      </c>
      <c r="J4" s="99" t="s">
        <v>59</v>
      </c>
      <c r="K4" s="100" t="s">
        <v>59</v>
      </c>
      <c r="L4" s="101" t="s">
        <v>59</v>
      </c>
      <c r="M4" s="102" t="s">
        <v>59</v>
      </c>
      <c r="O4" s="103" t="s">
        <v>52</v>
      </c>
      <c r="P4" s="104" t="s">
        <v>53</v>
      </c>
      <c r="Q4" s="105" t="s">
        <v>54</v>
      </c>
      <c r="R4" s="106" t="s">
        <v>55</v>
      </c>
      <c r="S4" s="107" t="s">
        <v>56</v>
      </c>
      <c r="U4" s="94" t="s">
        <v>57</v>
      </c>
      <c r="V4" s="95"/>
      <c r="W4" s="95"/>
      <c r="X4" s="96"/>
      <c r="KE4" s="88"/>
    </row>
    <row r="5" spans="2:291" x14ac:dyDescent="0.15">
      <c r="B5" s="235" t="s">
        <v>88</v>
      </c>
      <c r="C5" s="236" t="s">
        <v>58</v>
      </c>
      <c r="D5" s="108">
        <v>2017</v>
      </c>
      <c r="E5" s="109">
        <v>12461.86</v>
      </c>
      <c r="F5" s="109">
        <v>162638.26999999999</v>
      </c>
      <c r="G5" s="109">
        <v>855432.97</v>
      </c>
      <c r="H5" s="109">
        <v>1030533.1</v>
      </c>
      <c r="I5" s="110"/>
      <c r="J5" s="111">
        <v>1030533.1</v>
      </c>
      <c r="K5" s="111">
        <v>0</v>
      </c>
      <c r="L5" s="111">
        <v>0</v>
      </c>
      <c r="M5" s="111">
        <v>0</v>
      </c>
      <c r="O5" s="112">
        <v>0</v>
      </c>
      <c r="P5" s="112">
        <v>0</v>
      </c>
      <c r="Q5" s="113">
        <v>0</v>
      </c>
      <c r="R5" s="114">
        <v>0</v>
      </c>
      <c r="S5" s="107"/>
      <c r="U5" s="104"/>
      <c r="V5" s="105"/>
      <c r="W5" s="105"/>
      <c r="X5" s="106"/>
      <c r="KE5" s="88"/>
    </row>
    <row r="6" spans="2:291" x14ac:dyDescent="0.15">
      <c r="B6" s="235"/>
      <c r="C6" s="236"/>
      <c r="D6" s="108">
        <v>2018</v>
      </c>
      <c r="E6" s="109">
        <v>14285.16</v>
      </c>
      <c r="F6" s="109">
        <v>161498.56</v>
      </c>
      <c r="G6" s="109">
        <v>801921.94</v>
      </c>
      <c r="H6" s="109">
        <v>977705.65999999992</v>
      </c>
      <c r="I6" s="110"/>
      <c r="J6" s="111">
        <v>977705.65999999992</v>
      </c>
      <c r="K6" s="111">
        <v>0</v>
      </c>
      <c r="L6" s="111">
        <v>0</v>
      </c>
      <c r="M6" s="111">
        <v>0</v>
      </c>
      <c r="O6" s="112">
        <v>0</v>
      </c>
      <c r="P6" s="112">
        <v>0</v>
      </c>
      <c r="Q6" s="113">
        <v>0</v>
      </c>
      <c r="R6" s="114">
        <v>0</v>
      </c>
      <c r="S6" s="107"/>
      <c r="U6" s="104"/>
      <c r="V6" s="105"/>
      <c r="W6" s="105"/>
      <c r="X6" s="106"/>
      <c r="KE6" s="88"/>
    </row>
    <row r="7" spans="2:291" x14ac:dyDescent="0.15">
      <c r="B7" s="235"/>
      <c r="C7" s="236"/>
      <c r="D7" s="108">
        <v>2019</v>
      </c>
      <c r="E7" s="109">
        <v>12965.32</v>
      </c>
      <c r="F7" s="109">
        <v>160264.59</v>
      </c>
      <c r="G7" s="109">
        <v>817215.32</v>
      </c>
      <c r="H7" s="109">
        <v>990445.23</v>
      </c>
      <c r="I7" s="110"/>
      <c r="J7" s="111">
        <v>990445.23</v>
      </c>
      <c r="K7" s="111">
        <v>0</v>
      </c>
      <c r="L7" s="111">
        <v>0</v>
      </c>
      <c r="M7" s="111">
        <v>0</v>
      </c>
      <c r="O7" s="112">
        <v>0</v>
      </c>
      <c r="P7" s="112">
        <v>0</v>
      </c>
      <c r="Q7" s="113">
        <v>0</v>
      </c>
      <c r="R7" s="114">
        <v>0</v>
      </c>
      <c r="S7" s="107"/>
      <c r="U7" s="104"/>
      <c r="V7" s="105"/>
      <c r="W7" s="105"/>
      <c r="X7" s="106"/>
      <c r="KE7" s="88"/>
    </row>
    <row r="8" spans="2:291" x14ac:dyDescent="0.15">
      <c r="B8" s="235"/>
      <c r="C8" s="236"/>
      <c r="D8" s="108">
        <v>2020</v>
      </c>
      <c r="E8" s="109">
        <v>14862.28</v>
      </c>
      <c r="F8" s="109">
        <v>174219.6</v>
      </c>
      <c r="G8" s="109">
        <v>844011.75</v>
      </c>
      <c r="H8" s="109">
        <v>1033093.63</v>
      </c>
      <c r="I8" s="110"/>
      <c r="J8" s="111">
        <v>1033093.63</v>
      </c>
      <c r="K8" s="111">
        <v>0</v>
      </c>
      <c r="L8" s="111">
        <v>0</v>
      </c>
      <c r="M8" s="111">
        <v>0</v>
      </c>
      <c r="O8" s="112">
        <v>0</v>
      </c>
      <c r="P8" s="112">
        <v>0</v>
      </c>
      <c r="Q8" s="113">
        <v>0</v>
      </c>
      <c r="R8" s="114">
        <v>0</v>
      </c>
      <c r="S8" s="107"/>
      <c r="U8" s="104"/>
      <c r="V8" s="105"/>
      <c r="W8" s="105"/>
      <c r="X8" s="106"/>
      <c r="KE8" s="88"/>
    </row>
    <row r="9" spans="2:291" x14ac:dyDescent="0.15">
      <c r="B9" s="235"/>
      <c r="C9" s="236"/>
      <c r="D9" s="108">
        <v>2021</v>
      </c>
      <c r="E9" s="109">
        <v>38545.269999999997</v>
      </c>
      <c r="F9" s="109">
        <v>156384.16</v>
      </c>
      <c r="G9" s="109">
        <v>825101.33</v>
      </c>
      <c r="H9" s="109">
        <v>1020030.76</v>
      </c>
      <c r="I9" s="110"/>
      <c r="J9" s="111">
        <v>1020030.76</v>
      </c>
      <c r="K9" s="111">
        <v>0</v>
      </c>
      <c r="L9" s="111">
        <v>0</v>
      </c>
      <c r="M9" s="111">
        <v>0</v>
      </c>
      <c r="O9" s="112">
        <v>0</v>
      </c>
      <c r="P9" s="112">
        <v>0</v>
      </c>
      <c r="Q9" s="113">
        <v>0</v>
      </c>
      <c r="R9" s="114">
        <v>0</v>
      </c>
      <c r="S9" s="107"/>
      <c r="U9" s="104"/>
      <c r="V9" s="105"/>
      <c r="W9" s="105"/>
      <c r="X9" s="106"/>
      <c r="KE9" s="88"/>
    </row>
    <row r="10" spans="2:291" x14ac:dyDescent="0.15">
      <c r="B10" s="235"/>
      <c r="C10" s="236"/>
      <c r="D10" s="115" t="s">
        <v>59</v>
      </c>
      <c r="E10" s="116">
        <v>93119.889999999985</v>
      </c>
      <c r="F10" s="116">
        <v>815005.17999999993</v>
      </c>
      <c r="G10" s="116">
        <v>4143683.31</v>
      </c>
      <c r="H10" s="116">
        <v>5051808.38</v>
      </c>
      <c r="I10" s="110"/>
      <c r="J10" s="117">
        <v>5051808.38</v>
      </c>
      <c r="K10" s="117">
        <v>0</v>
      </c>
      <c r="L10" s="117">
        <v>0</v>
      </c>
      <c r="M10" s="117">
        <v>0</v>
      </c>
      <c r="O10" s="112">
        <v>0</v>
      </c>
      <c r="P10" s="112">
        <v>0</v>
      </c>
      <c r="Q10" s="113">
        <v>0</v>
      </c>
      <c r="R10" s="114">
        <v>0</v>
      </c>
      <c r="S10" s="107"/>
      <c r="U10" s="104"/>
      <c r="V10" s="105"/>
      <c r="W10" s="105"/>
      <c r="X10" s="106"/>
      <c r="KE10" s="88"/>
    </row>
    <row r="11" spans="2:291" x14ac:dyDescent="0.15">
      <c r="B11" s="235"/>
      <c r="C11" s="237" t="s">
        <v>60</v>
      </c>
      <c r="D11" s="51">
        <v>2017</v>
      </c>
      <c r="E11" s="118">
        <v>0</v>
      </c>
      <c r="F11" s="118">
        <v>0</v>
      </c>
      <c r="G11" s="118">
        <v>0</v>
      </c>
      <c r="H11" s="118">
        <v>0</v>
      </c>
      <c r="I11" s="110"/>
      <c r="J11" s="118">
        <v>0</v>
      </c>
      <c r="K11" s="118">
        <v>0</v>
      </c>
      <c r="L11" s="118">
        <v>0</v>
      </c>
      <c r="M11" s="118">
        <v>0</v>
      </c>
      <c r="O11" s="112">
        <v>0</v>
      </c>
      <c r="P11" s="112">
        <v>0</v>
      </c>
      <c r="Q11" s="113">
        <v>0</v>
      </c>
      <c r="R11" s="114">
        <v>0</v>
      </c>
      <c r="S11" s="107"/>
      <c r="U11" s="104"/>
      <c r="V11" s="105"/>
      <c r="W11" s="105"/>
      <c r="X11" s="106"/>
      <c r="KE11" s="88"/>
    </row>
    <row r="12" spans="2:291" x14ac:dyDescent="0.15">
      <c r="B12" s="235"/>
      <c r="C12" s="237"/>
      <c r="D12" s="51">
        <v>2018</v>
      </c>
      <c r="E12" s="118">
        <v>0</v>
      </c>
      <c r="F12" s="118">
        <v>0</v>
      </c>
      <c r="G12" s="118">
        <v>0</v>
      </c>
      <c r="H12" s="118">
        <v>0</v>
      </c>
      <c r="I12" s="110"/>
      <c r="J12" s="118">
        <v>0</v>
      </c>
      <c r="K12" s="118">
        <v>0</v>
      </c>
      <c r="L12" s="118">
        <v>0</v>
      </c>
      <c r="M12" s="118">
        <v>0</v>
      </c>
      <c r="O12" s="112">
        <v>0</v>
      </c>
      <c r="P12" s="112">
        <v>0</v>
      </c>
      <c r="Q12" s="113">
        <v>0</v>
      </c>
      <c r="R12" s="114">
        <v>0</v>
      </c>
      <c r="S12" s="107"/>
      <c r="U12" s="104"/>
      <c r="V12" s="105"/>
      <c r="W12" s="105"/>
      <c r="X12" s="106"/>
      <c r="KE12" s="88"/>
    </row>
    <row r="13" spans="2:291" x14ac:dyDescent="0.15">
      <c r="B13" s="235"/>
      <c r="C13" s="237"/>
      <c r="D13" s="51">
        <v>2019</v>
      </c>
      <c r="E13" s="118">
        <v>0</v>
      </c>
      <c r="F13" s="118">
        <v>0</v>
      </c>
      <c r="G13" s="118">
        <v>0</v>
      </c>
      <c r="H13" s="118">
        <v>0</v>
      </c>
      <c r="I13" s="110"/>
      <c r="J13" s="118">
        <v>0</v>
      </c>
      <c r="K13" s="118">
        <v>0</v>
      </c>
      <c r="L13" s="118">
        <v>0</v>
      </c>
      <c r="M13" s="118">
        <v>0</v>
      </c>
      <c r="O13" s="112">
        <v>0</v>
      </c>
      <c r="P13" s="112">
        <v>0</v>
      </c>
      <c r="Q13" s="113">
        <v>0</v>
      </c>
      <c r="R13" s="114">
        <v>0</v>
      </c>
      <c r="S13" s="107"/>
      <c r="U13" s="104"/>
      <c r="V13" s="105"/>
      <c r="W13" s="105"/>
      <c r="X13" s="106"/>
      <c r="KE13" s="88"/>
    </row>
    <row r="14" spans="2:291" x14ac:dyDescent="0.15">
      <c r="B14" s="235"/>
      <c r="C14" s="237"/>
      <c r="D14" s="51">
        <v>2020</v>
      </c>
      <c r="E14" s="118">
        <v>0</v>
      </c>
      <c r="F14" s="118">
        <v>0</v>
      </c>
      <c r="G14" s="118">
        <v>0</v>
      </c>
      <c r="H14" s="118">
        <v>0</v>
      </c>
      <c r="I14" s="110"/>
      <c r="J14" s="118">
        <v>0</v>
      </c>
      <c r="K14" s="118">
        <v>0</v>
      </c>
      <c r="L14" s="118">
        <v>0</v>
      </c>
      <c r="M14" s="118">
        <v>0</v>
      </c>
      <c r="O14" s="112">
        <v>0</v>
      </c>
      <c r="P14" s="112">
        <v>0</v>
      </c>
      <c r="Q14" s="113">
        <v>0</v>
      </c>
      <c r="R14" s="114">
        <v>0</v>
      </c>
      <c r="S14" s="107"/>
      <c r="U14" s="104"/>
      <c r="V14" s="105"/>
      <c r="W14" s="105"/>
      <c r="X14" s="106"/>
      <c r="KE14" s="88"/>
    </row>
    <row r="15" spans="2:291" x14ac:dyDescent="0.15">
      <c r="B15" s="235"/>
      <c r="C15" s="237"/>
      <c r="D15" s="51">
        <v>2021</v>
      </c>
      <c r="E15" s="118">
        <v>0</v>
      </c>
      <c r="F15" s="118">
        <v>0</v>
      </c>
      <c r="G15" s="118">
        <v>0</v>
      </c>
      <c r="H15" s="118">
        <v>0</v>
      </c>
      <c r="I15" s="110"/>
      <c r="J15" s="118">
        <v>0</v>
      </c>
      <c r="K15" s="118">
        <v>0</v>
      </c>
      <c r="L15" s="118">
        <v>0</v>
      </c>
      <c r="M15" s="118">
        <v>0</v>
      </c>
      <c r="O15" s="112">
        <v>0</v>
      </c>
      <c r="P15" s="112">
        <v>0</v>
      </c>
      <c r="Q15" s="113">
        <v>0</v>
      </c>
      <c r="R15" s="114">
        <v>0</v>
      </c>
      <c r="S15" s="107"/>
      <c r="U15" s="104"/>
      <c r="V15" s="105"/>
      <c r="W15" s="105"/>
      <c r="X15" s="106"/>
      <c r="KE15" s="88"/>
    </row>
    <row r="16" spans="2:291" x14ac:dyDescent="0.15">
      <c r="B16" s="235"/>
      <c r="C16" s="237"/>
      <c r="D16" s="119" t="s">
        <v>59</v>
      </c>
      <c r="E16" s="120">
        <v>0</v>
      </c>
      <c r="F16" s="120">
        <v>0</v>
      </c>
      <c r="G16" s="120">
        <v>0</v>
      </c>
      <c r="H16" s="120">
        <v>0</v>
      </c>
      <c r="I16" s="110"/>
      <c r="J16" s="120">
        <v>0</v>
      </c>
      <c r="K16" s="120">
        <v>0</v>
      </c>
      <c r="L16" s="120">
        <v>0</v>
      </c>
      <c r="M16" s="120">
        <v>0</v>
      </c>
      <c r="O16" s="112">
        <v>0</v>
      </c>
      <c r="P16" s="112">
        <v>0</v>
      </c>
      <c r="Q16" s="113">
        <v>0</v>
      </c>
      <c r="R16" s="114">
        <v>0</v>
      </c>
      <c r="S16" s="107"/>
      <c r="U16" s="104"/>
      <c r="V16" s="105"/>
      <c r="W16" s="105"/>
      <c r="X16" s="106"/>
      <c r="KE16" s="88"/>
    </row>
    <row r="17" spans="2:291" x14ac:dyDescent="0.15">
      <c r="B17" s="235">
        <v>0</v>
      </c>
      <c r="C17" s="236" t="s">
        <v>58</v>
      </c>
      <c r="D17" s="108">
        <v>2017</v>
      </c>
      <c r="E17" s="109">
        <v>0</v>
      </c>
      <c r="F17" s="109">
        <v>0</v>
      </c>
      <c r="G17" s="109">
        <v>0</v>
      </c>
      <c r="H17" s="109">
        <v>0</v>
      </c>
      <c r="I17" s="110"/>
      <c r="J17" s="111">
        <v>0</v>
      </c>
      <c r="K17" s="111">
        <v>0</v>
      </c>
      <c r="L17" s="111">
        <v>0</v>
      </c>
      <c r="M17" s="111">
        <v>0</v>
      </c>
      <c r="O17" s="112">
        <v>0</v>
      </c>
      <c r="P17" s="112">
        <v>0</v>
      </c>
      <c r="Q17" s="113">
        <v>0</v>
      </c>
      <c r="R17" s="114">
        <v>0</v>
      </c>
      <c r="S17" s="107"/>
      <c r="U17" s="104"/>
      <c r="V17" s="105"/>
      <c r="W17" s="105"/>
      <c r="X17" s="106"/>
      <c r="KE17" s="88"/>
    </row>
    <row r="18" spans="2:291" x14ac:dyDescent="0.15">
      <c r="B18" s="235"/>
      <c r="C18" s="236"/>
      <c r="D18" s="108">
        <v>2018</v>
      </c>
      <c r="E18" s="109">
        <v>0</v>
      </c>
      <c r="F18" s="109">
        <v>0</v>
      </c>
      <c r="G18" s="109">
        <v>0</v>
      </c>
      <c r="H18" s="109">
        <v>0</v>
      </c>
      <c r="I18" s="110"/>
      <c r="J18" s="111">
        <v>0</v>
      </c>
      <c r="K18" s="111">
        <v>0</v>
      </c>
      <c r="L18" s="111">
        <v>0</v>
      </c>
      <c r="M18" s="111">
        <v>0</v>
      </c>
      <c r="O18" s="112">
        <v>0</v>
      </c>
      <c r="P18" s="112">
        <v>0</v>
      </c>
      <c r="Q18" s="113">
        <v>0</v>
      </c>
      <c r="R18" s="114">
        <v>0</v>
      </c>
      <c r="S18" s="107"/>
      <c r="U18" s="104"/>
      <c r="V18" s="105"/>
      <c r="W18" s="105"/>
      <c r="X18" s="106"/>
      <c r="KE18" s="88"/>
    </row>
    <row r="19" spans="2:291" x14ac:dyDescent="0.15">
      <c r="B19" s="235"/>
      <c r="C19" s="236"/>
      <c r="D19" s="108">
        <v>2019</v>
      </c>
      <c r="E19" s="109">
        <v>0</v>
      </c>
      <c r="F19" s="109">
        <v>0</v>
      </c>
      <c r="G19" s="109">
        <v>0</v>
      </c>
      <c r="H19" s="109">
        <v>0</v>
      </c>
      <c r="I19" s="110"/>
      <c r="J19" s="111">
        <v>0</v>
      </c>
      <c r="K19" s="111">
        <v>0</v>
      </c>
      <c r="L19" s="111">
        <v>0</v>
      </c>
      <c r="M19" s="111">
        <v>0</v>
      </c>
      <c r="O19" s="112">
        <v>0</v>
      </c>
      <c r="P19" s="112">
        <v>0</v>
      </c>
      <c r="Q19" s="113">
        <v>0</v>
      </c>
      <c r="R19" s="114">
        <v>0</v>
      </c>
      <c r="S19" s="107"/>
      <c r="U19" s="104"/>
      <c r="V19" s="105"/>
      <c r="W19" s="105"/>
      <c r="X19" s="106"/>
      <c r="KE19" s="88"/>
    </row>
    <row r="20" spans="2:291" x14ac:dyDescent="0.15">
      <c r="B20" s="235"/>
      <c r="C20" s="236"/>
      <c r="D20" s="108">
        <v>2020</v>
      </c>
      <c r="E20" s="109">
        <v>0</v>
      </c>
      <c r="F20" s="109">
        <v>0</v>
      </c>
      <c r="G20" s="109">
        <v>0</v>
      </c>
      <c r="H20" s="109">
        <v>0</v>
      </c>
      <c r="I20" s="110"/>
      <c r="J20" s="111">
        <v>0</v>
      </c>
      <c r="K20" s="111">
        <v>0</v>
      </c>
      <c r="L20" s="111">
        <v>0</v>
      </c>
      <c r="M20" s="111">
        <v>0</v>
      </c>
      <c r="O20" s="112">
        <v>0</v>
      </c>
      <c r="P20" s="112">
        <v>0</v>
      </c>
      <c r="Q20" s="113">
        <v>0</v>
      </c>
      <c r="R20" s="114">
        <v>0</v>
      </c>
      <c r="S20" s="107"/>
      <c r="U20" s="104"/>
      <c r="V20" s="105"/>
      <c r="W20" s="105"/>
      <c r="X20" s="106"/>
      <c r="KE20" s="88"/>
    </row>
    <row r="21" spans="2:291" x14ac:dyDescent="0.15">
      <c r="B21" s="235"/>
      <c r="C21" s="236"/>
      <c r="D21" s="108">
        <v>2021</v>
      </c>
      <c r="E21" s="109">
        <v>0</v>
      </c>
      <c r="F21" s="109">
        <v>0</v>
      </c>
      <c r="G21" s="109">
        <v>0</v>
      </c>
      <c r="H21" s="109">
        <v>0</v>
      </c>
      <c r="I21" s="110"/>
      <c r="J21" s="111">
        <v>0</v>
      </c>
      <c r="K21" s="111">
        <v>0</v>
      </c>
      <c r="L21" s="111">
        <v>0</v>
      </c>
      <c r="M21" s="111">
        <v>0</v>
      </c>
      <c r="O21" s="112">
        <v>0</v>
      </c>
      <c r="P21" s="112">
        <v>0</v>
      </c>
      <c r="Q21" s="113">
        <v>0</v>
      </c>
      <c r="R21" s="114">
        <v>0</v>
      </c>
      <c r="S21" s="107"/>
      <c r="U21" s="104"/>
      <c r="V21" s="105"/>
      <c r="W21" s="105"/>
      <c r="X21" s="106"/>
      <c r="KE21" s="88"/>
    </row>
    <row r="22" spans="2:291" x14ac:dyDescent="0.15">
      <c r="B22" s="235"/>
      <c r="C22" s="236"/>
      <c r="D22" s="115" t="s">
        <v>59</v>
      </c>
      <c r="E22" s="116">
        <v>0</v>
      </c>
      <c r="F22" s="116">
        <v>0</v>
      </c>
      <c r="G22" s="116">
        <v>0</v>
      </c>
      <c r="H22" s="116">
        <v>0</v>
      </c>
      <c r="I22" s="110"/>
      <c r="J22" s="117">
        <v>0</v>
      </c>
      <c r="K22" s="117">
        <v>0</v>
      </c>
      <c r="L22" s="117">
        <v>0</v>
      </c>
      <c r="M22" s="117">
        <v>0</v>
      </c>
      <c r="O22" s="112">
        <v>0</v>
      </c>
      <c r="P22" s="112">
        <v>0</v>
      </c>
      <c r="Q22" s="113">
        <v>0</v>
      </c>
      <c r="R22" s="114">
        <v>0</v>
      </c>
      <c r="S22" s="107"/>
      <c r="U22" s="104"/>
      <c r="V22" s="105"/>
      <c r="W22" s="105"/>
      <c r="X22" s="106"/>
      <c r="KE22" s="88"/>
    </row>
    <row r="23" spans="2:291" x14ac:dyDescent="0.15">
      <c r="B23" s="235"/>
      <c r="C23" s="237" t="s">
        <v>60</v>
      </c>
      <c r="D23" s="51">
        <v>2017</v>
      </c>
      <c r="E23" s="118">
        <v>0</v>
      </c>
      <c r="F23" s="118">
        <v>0</v>
      </c>
      <c r="G23" s="118">
        <v>0</v>
      </c>
      <c r="H23" s="118">
        <v>0</v>
      </c>
      <c r="I23" s="110"/>
      <c r="J23" s="118">
        <v>0</v>
      </c>
      <c r="K23" s="118">
        <v>0</v>
      </c>
      <c r="L23" s="118">
        <v>0</v>
      </c>
      <c r="M23" s="118">
        <v>0</v>
      </c>
      <c r="O23" s="112">
        <v>0</v>
      </c>
      <c r="P23" s="112">
        <v>0</v>
      </c>
      <c r="Q23" s="113">
        <v>0</v>
      </c>
      <c r="R23" s="114">
        <v>0</v>
      </c>
      <c r="S23" s="107"/>
      <c r="U23" s="104"/>
      <c r="V23" s="105"/>
      <c r="W23" s="105"/>
      <c r="X23" s="106"/>
      <c r="KE23" s="88"/>
    </row>
    <row r="24" spans="2:291" x14ac:dyDescent="0.15">
      <c r="B24" s="235"/>
      <c r="C24" s="237"/>
      <c r="D24" s="51">
        <v>2018</v>
      </c>
      <c r="E24" s="118">
        <v>0</v>
      </c>
      <c r="F24" s="118">
        <v>0</v>
      </c>
      <c r="G24" s="118">
        <v>0</v>
      </c>
      <c r="H24" s="118">
        <v>0</v>
      </c>
      <c r="I24" s="110"/>
      <c r="J24" s="118">
        <v>0</v>
      </c>
      <c r="K24" s="118">
        <v>0</v>
      </c>
      <c r="L24" s="118">
        <v>0</v>
      </c>
      <c r="M24" s="118">
        <v>0</v>
      </c>
      <c r="O24" s="112">
        <v>0</v>
      </c>
      <c r="P24" s="112">
        <v>0</v>
      </c>
      <c r="Q24" s="113">
        <v>0</v>
      </c>
      <c r="R24" s="114">
        <v>0</v>
      </c>
      <c r="S24" s="107"/>
      <c r="U24" s="104"/>
      <c r="V24" s="105"/>
      <c r="W24" s="105"/>
      <c r="X24" s="106"/>
      <c r="KE24" s="88"/>
    </row>
    <row r="25" spans="2:291" x14ac:dyDescent="0.15">
      <c r="B25" s="235"/>
      <c r="C25" s="237"/>
      <c r="D25" s="51">
        <v>2019</v>
      </c>
      <c r="E25" s="118">
        <v>0</v>
      </c>
      <c r="F25" s="118">
        <v>0</v>
      </c>
      <c r="G25" s="118">
        <v>0</v>
      </c>
      <c r="H25" s="118">
        <v>0</v>
      </c>
      <c r="I25" s="110"/>
      <c r="J25" s="118">
        <v>0</v>
      </c>
      <c r="K25" s="118">
        <v>0</v>
      </c>
      <c r="L25" s="118">
        <v>0</v>
      </c>
      <c r="M25" s="118">
        <v>0</v>
      </c>
      <c r="O25" s="112">
        <v>0</v>
      </c>
      <c r="P25" s="112">
        <v>0</v>
      </c>
      <c r="Q25" s="113">
        <v>0</v>
      </c>
      <c r="R25" s="114">
        <v>0</v>
      </c>
      <c r="S25" s="107"/>
      <c r="U25" s="104"/>
      <c r="V25" s="105"/>
      <c r="W25" s="105"/>
      <c r="X25" s="106"/>
      <c r="KE25" s="88"/>
    </row>
    <row r="26" spans="2:291" x14ac:dyDescent="0.15">
      <c r="B26" s="235"/>
      <c r="C26" s="237"/>
      <c r="D26" s="51">
        <v>2020</v>
      </c>
      <c r="E26" s="118">
        <v>0</v>
      </c>
      <c r="F26" s="118">
        <v>0</v>
      </c>
      <c r="G26" s="118">
        <v>0</v>
      </c>
      <c r="H26" s="118">
        <v>0</v>
      </c>
      <c r="I26" s="110"/>
      <c r="J26" s="118">
        <v>0</v>
      </c>
      <c r="K26" s="118">
        <v>0</v>
      </c>
      <c r="L26" s="118">
        <v>0</v>
      </c>
      <c r="M26" s="118">
        <v>0</v>
      </c>
      <c r="O26" s="112">
        <v>0</v>
      </c>
      <c r="P26" s="112">
        <v>0</v>
      </c>
      <c r="Q26" s="113">
        <v>0</v>
      </c>
      <c r="R26" s="114">
        <v>0</v>
      </c>
      <c r="S26" s="107"/>
      <c r="U26" s="104"/>
      <c r="V26" s="105"/>
      <c r="W26" s="105"/>
      <c r="X26" s="106"/>
      <c r="KE26" s="88"/>
    </row>
    <row r="27" spans="2:291" x14ac:dyDescent="0.15">
      <c r="B27" s="235"/>
      <c r="C27" s="237"/>
      <c r="D27" s="51">
        <v>2021</v>
      </c>
      <c r="E27" s="118">
        <v>0</v>
      </c>
      <c r="F27" s="118">
        <v>0</v>
      </c>
      <c r="G27" s="118">
        <v>0</v>
      </c>
      <c r="H27" s="118">
        <v>0</v>
      </c>
      <c r="I27" s="110"/>
      <c r="J27" s="118">
        <v>0</v>
      </c>
      <c r="K27" s="118">
        <v>0</v>
      </c>
      <c r="L27" s="118">
        <v>0</v>
      </c>
      <c r="M27" s="118">
        <v>0</v>
      </c>
      <c r="O27" s="112">
        <v>0</v>
      </c>
      <c r="P27" s="112">
        <v>0</v>
      </c>
      <c r="Q27" s="113">
        <v>0</v>
      </c>
      <c r="R27" s="114">
        <v>0</v>
      </c>
      <c r="S27" s="107"/>
      <c r="U27" s="104"/>
      <c r="V27" s="105"/>
      <c r="W27" s="105"/>
      <c r="X27" s="106"/>
      <c r="KE27" s="88"/>
    </row>
    <row r="28" spans="2:291" x14ac:dyDescent="0.15">
      <c r="B28" s="235"/>
      <c r="C28" s="237"/>
      <c r="D28" s="119" t="s">
        <v>59</v>
      </c>
      <c r="E28" s="120">
        <v>0</v>
      </c>
      <c r="F28" s="120">
        <v>0</v>
      </c>
      <c r="G28" s="120">
        <v>0</v>
      </c>
      <c r="H28" s="120">
        <v>0</v>
      </c>
      <c r="I28" s="110"/>
      <c r="J28" s="120">
        <v>0</v>
      </c>
      <c r="K28" s="120">
        <v>0</v>
      </c>
      <c r="L28" s="120">
        <v>0</v>
      </c>
      <c r="M28" s="120">
        <v>0</v>
      </c>
      <c r="O28" s="112">
        <v>0</v>
      </c>
      <c r="P28" s="112">
        <v>0</v>
      </c>
      <c r="Q28" s="113">
        <v>0</v>
      </c>
      <c r="R28" s="114">
        <v>0</v>
      </c>
      <c r="S28" s="107"/>
      <c r="U28" s="104"/>
      <c r="V28" s="105"/>
      <c r="W28" s="105"/>
      <c r="X28" s="106"/>
      <c r="KE28" s="88"/>
    </row>
    <row r="29" spans="2:291" x14ac:dyDescent="0.15">
      <c r="B29" s="235">
        <v>0</v>
      </c>
      <c r="C29" s="236" t="s">
        <v>58</v>
      </c>
      <c r="D29" s="108">
        <v>2017</v>
      </c>
      <c r="E29" s="109">
        <v>0</v>
      </c>
      <c r="F29" s="109">
        <v>0</v>
      </c>
      <c r="G29" s="109">
        <v>0</v>
      </c>
      <c r="H29" s="109">
        <v>0</v>
      </c>
      <c r="I29" s="110"/>
      <c r="J29" s="111">
        <v>0</v>
      </c>
      <c r="K29" s="111">
        <v>0</v>
      </c>
      <c r="L29" s="111">
        <v>0</v>
      </c>
      <c r="M29" s="111">
        <v>0</v>
      </c>
      <c r="O29" s="112">
        <v>0</v>
      </c>
      <c r="P29" s="112">
        <v>0</v>
      </c>
      <c r="Q29" s="113">
        <v>0</v>
      </c>
      <c r="R29" s="114">
        <v>0</v>
      </c>
      <c r="S29" s="107"/>
      <c r="U29" s="104"/>
      <c r="V29" s="105"/>
      <c r="W29" s="105"/>
      <c r="X29" s="106"/>
      <c r="KE29" s="88"/>
    </row>
    <row r="30" spans="2:291" x14ac:dyDescent="0.15">
      <c r="B30" s="235"/>
      <c r="C30" s="236"/>
      <c r="D30" s="108">
        <v>2018</v>
      </c>
      <c r="E30" s="109">
        <v>0</v>
      </c>
      <c r="F30" s="109">
        <v>0</v>
      </c>
      <c r="G30" s="109">
        <v>0</v>
      </c>
      <c r="H30" s="109">
        <v>0</v>
      </c>
      <c r="I30" s="110"/>
      <c r="J30" s="111">
        <v>0</v>
      </c>
      <c r="K30" s="111">
        <v>0</v>
      </c>
      <c r="L30" s="111">
        <v>0</v>
      </c>
      <c r="M30" s="111">
        <v>0</v>
      </c>
      <c r="O30" s="112">
        <v>0</v>
      </c>
      <c r="P30" s="112">
        <v>0</v>
      </c>
      <c r="Q30" s="113">
        <v>0</v>
      </c>
      <c r="R30" s="114">
        <v>0</v>
      </c>
      <c r="S30" s="107"/>
      <c r="U30" s="104"/>
      <c r="V30" s="105"/>
      <c r="W30" s="105"/>
      <c r="X30" s="106"/>
      <c r="KE30" s="88"/>
    </row>
    <row r="31" spans="2:291" x14ac:dyDescent="0.15">
      <c r="B31" s="235"/>
      <c r="C31" s="236"/>
      <c r="D31" s="108">
        <v>2019</v>
      </c>
      <c r="E31" s="109">
        <v>0</v>
      </c>
      <c r="F31" s="109">
        <v>0</v>
      </c>
      <c r="G31" s="109">
        <v>0</v>
      </c>
      <c r="H31" s="109">
        <v>0</v>
      </c>
      <c r="I31" s="110"/>
      <c r="J31" s="111">
        <v>0</v>
      </c>
      <c r="K31" s="111">
        <v>0</v>
      </c>
      <c r="L31" s="111">
        <v>0</v>
      </c>
      <c r="M31" s="111">
        <v>0</v>
      </c>
      <c r="O31" s="112">
        <v>0</v>
      </c>
      <c r="P31" s="112">
        <v>0</v>
      </c>
      <c r="Q31" s="113">
        <v>0</v>
      </c>
      <c r="R31" s="114">
        <v>0</v>
      </c>
      <c r="S31" s="107"/>
      <c r="U31" s="104"/>
      <c r="V31" s="105"/>
      <c r="W31" s="105"/>
      <c r="X31" s="106"/>
      <c r="KE31" s="88"/>
    </row>
    <row r="32" spans="2:291" x14ac:dyDescent="0.15">
      <c r="B32" s="235"/>
      <c r="C32" s="236"/>
      <c r="D32" s="108">
        <v>2020</v>
      </c>
      <c r="E32" s="109">
        <v>0</v>
      </c>
      <c r="F32" s="109">
        <v>0</v>
      </c>
      <c r="G32" s="109">
        <v>0</v>
      </c>
      <c r="H32" s="109">
        <v>0</v>
      </c>
      <c r="I32" s="110"/>
      <c r="J32" s="111">
        <v>0</v>
      </c>
      <c r="K32" s="111">
        <v>0</v>
      </c>
      <c r="L32" s="111">
        <v>0</v>
      </c>
      <c r="M32" s="111">
        <v>0</v>
      </c>
      <c r="O32" s="112">
        <v>0</v>
      </c>
      <c r="P32" s="112">
        <v>0</v>
      </c>
      <c r="Q32" s="113">
        <v>0</v>
      </c>
      <c r="R32" s="114">
        <v>0</v>
      </c>
      <c r="S32" s="107"/>
      <c r="U32" s="104"/>
      <c r="V32" s="105"/>
      <c r="W32" s="105"/>
      <c r="X32" s="106"/>
      <c r="KE32" s="88"/>
    </row>
    <row r="33" spans="2:291" x14ac:dyDescent="0.15">
      <c r="B33" s="235"/>
      <c r="C33" s="236"/>
      <c r="D33" s="108">
        <v>2021</v>
      </c>
      <c r="E33" s="109">
        <v>0</v>
      </c>
      <c r="F33" s="109">
        <v>0</v>
      </c>
      <c r="G33" s="109">
        <v>0</v>
      </c>
      <c r="H33" s="109">
        <v>0</v>
      </c>
      <c r="I33" s="110"/>
      <c r="J33" s="111">
        <v>0</v>
      </c>
      <c r="K33" s="111">
        <v>0</v>
      </c>
      <c r="L33" s="111">
        <v>0</v>
      </c>
      <c r="M33" s="111">
        <v>0</v>
      </c>
      <c r="O33" s="112">
        <v>0</v>
      </c>
      <c r="P33" s="112">
        <v>0</v>
      </c>
      <c r="Q33" s="113">
        <v>0</v>
      </c>
      <c r="R33" s="114">
        <v>0</v>
      </c>
      <c r="S33" s="107"/>
      <c r="U33" s="104"/>
      <c r="V33" s="105"/>
      <c r="W33" s="105"/>
      <c r="X33" s="106"/>
      <c r="KE33" s="88"/>
    </row>
    <row r="34" spans="2:291" x14ac:dyDescent="0.15">
      <c r="B34" s="235"/>
      <c r="C34" s="236"/>
      <c r="D34" s="115" t="s">
        <v>59</v>
      </c>
      <c r="E34" s="116">
        <v>0</v>
      </c>
      <c r="F34" s="116">
        <v>0</v>
      </c>
      <c r="G34" s="116">
        <v>0</v>
      </c>
      <c r="H34" s="116">
        <v>0</v>
      </c>
      <c r="I34" s="110"/>
      <c r="J34" s="117">
        <v>0</v>
      </c>
      <c r="K34" s="117">
        <v>0</v>
      </c>
      <c r="L34" s="117">
        <v>0</v>
      </c>
      <c r="M34" s="117">
        <v>0</v>
      </c>
      <c r="O34" s="112">
        <v>0</v>
      </c>
      <c r="P34" s="112">
        <v>0</v>
      </c>
      <c r="Q34" s="113">
        <v>0</v>
      </c>
      <c r="R34" s="114">
        <v>0</v>
      </c>
      <c r="S34" s="107"/>
      <c r="U34" s="104"/>
      <c r="V34" s="105"/>
      <c r="W34" s="105"/>
      <c r="X34" s="106"/>
      <c r="KE34" s="88"/>
    </row>
    <row r="35" spans="2:291" x14ac:dyDescent="0.15">
      <c r="B35" s="235"/>
      <c r="C35" s="237" t="s">
        <v>60</v>
      </c>
      <c r="D35" s="51">
        <v>2017</v>
      </c>
      <c r="E35" s="118">
        <v>0</v>
      </c>
      <c r="F35" s="118">
        <v>0</v>
      </c>
      <c r="G35" s="118">
        <v>0</v>
      </c>
      <c r="H35" s="118">
        <v>0</v>
      </c>
      <c r="I35" s="110"/>
      <c r="J35" s="118">
        <v>0</v>
      </c>
      <c r="K35" s="118">
        <v>0</v>
      </c>
      <c r="L35" s="118">
        <v>0</v>
      </c>
      <c r="M35" s="118">
        <v>0</v>
      </c>
      <c r="O35" s="112">
        <v>0</v>
      </c>
      <c r="P35" s="112">
        <v>0</v>
      </c>
      <c r="Q35" s="113">
        <v>0</v>
      </c>
      <c r="R35" s="114">
        <v>0</v>
      </c>
      <c r="S35" s="107"/>
      <c r="U35" s="104"/>
      <c r="V35" s="105"/>
      <c r="W35" s="105"/>
      <c r="X35" s="106"/>
      <c r="KE35" s="88"/>
    </row>
    <row r="36" spans="2:291" x14ac:dyDescent="0.15">
      <c r="B36" s="235"/>
      <c r="C36" s="237"/>
      <c r="D36" s="51">
        <v>2018</v>
      </c>
      <c r="E36" s="118">
        <v>0</v>
      </c>
      <c r="F36" s="118">
        <v>0</v>
      </c>
      <c r="G36" s="118">
        <v>0</v>
      </c>
      <c r="H36" s="118">
        <v>0</v>
      </c>
      <c r="I36" s="110"/>
      <c r="J36" s="118">
        <v>0</v>
      </c>
      <c r="K36" s="118">
        <v>0</v>
      </c>
      <c r="L36" s="118">
        <v>0</v>
      </c>
      <c r="M36" s="118">
        <v>0</v>
      </c>
      <c r="O36" s="112">
        <v>0</v>
      </c>
      <c r="P36" s="112">
        <v>0</v>
      </c>
      <c r="Q36" s="113">
        <v>0</v>
      </c>
      <c r="R36" s="114">
        <v>0</v>
      </c>
      <c r="S36" s="107"/>
      <c r="U36" s="104"/>
      <c r="V36" s="105"/>
      <c r="W36" s="105"/>
      <c r="X36" s="106"/>
      <c r="KE36" s="88"/>
    </row>
    <row r="37" spans="2:291" x14ac:dyDescent="0.15">
      <c r="B37" s="235"/>
      <c r="C37" s="237"/>
      <c r="D37" s="51">
        <v>2019</v>
      </c>
      <c r="E37" s="118">
        <v>0</v>
      </c>
      <c r="F37" s="118">
        <v>0</v>
      </c>
      <c r="G37" s="118">
        <v>0</v>
      </c>
      <c r="H37" s="118">
        <v>0</v>
      </c>
      <c r="I37" s="110"/>
      <c r="J37" s="118">
        <v>0</v>
      </c>
      <c r="K37" s="118">
        <v>0</v>
      </c>
      <c r="L37" s="118">
        <v>0</v>
      </c>
      <c r="M37" s="118">
        <v>0</v>
      </c>
      <c r="O37" s="112">
        <v>0</v>
      </c>
      <c r="P37" s="112">
        <v>0</v>
      </c>
      <c r="Q37" s="113">
        <v>0</v>
      </c>
      <c r="R37" s="114">
        <v>0</v>
      </c>
      <c r="S37" s="107"/>
      <c r="U37" s="104"/>
      <c r="V37" s="105"/>
      <c r="W37" s="105"/>
      <c r="X37" s="106"/>
      <c r="KE37" s="88"/>
    </row>
    <row r="38" spans="2:291" x14ac:dyDescent="0.15">
      <c r="B38" s="235"/>
      <c r="C38" s="237"/>
      <c r="D38" s="51">
        <v>2020</v>
      </c>
      <c r="E38" s="118">
        <v>0</v>
      </c>
      <c r="F38" s="118">
        <v>0</v>
      </c>
      <c r="G38" s="118">
        <v>0</v>
      </c>
      <c r="H38" s="118">
        <v>0</v>
      </c>
      <c r="I38" s="110"/>
      <c r="J38" s="118">
        <v>0</v>
      </c>
      <c r="K38" s="118">
        <v>0</v>
      </c>
      <c r="L38" s="118">
        <v>0</v>
      </c>
      <c r="M38" s="118">
        <v>0</v>
      </c>
      <c r="O38" s="112">
        <v>0</v>
      </c>
      <c r="P38" s="112">
        <v>0</v>
      </c>
      <c r="Q38" s="113">
        <v>0</v>
      </c>
      <c r="R38" s="114">
        <v>0</v>
      </c>
      <c r="S38" s="107"/>
      <c r="U38" s="104"/>
      <c r="V38" s="105"/>
      <c r="W38" s="105"/>
      <c r="X38" s="106"/>
      <c r="KE38" s="88"/>
    </row>
    <row r="39" spans="2:291" x14ac:dyDescent="0.15">
      <c r="B39" s="235"/>
      <c r="C39" s="237"/>
      <c r="D39" s="51">
        <v>2021</v>
      </c>
      <c r="E39" s="118">
        <v>0</v>
      </c>
      <c r="F39" s="118">
        <v>0</v>
      </c>
      <c r="G39" s="118">
        <v>0</v>
      </c>
      <c r="H39" s="118">
        <v>0</v>
      </c>
      <c r="I39" s="110"/>
      <c r="J39" s="118">
        <v>0</v>
      </c>
      <c r="K39" s="118">
        <v>0</v>
      </c>
      <c r="L39" s="118">
        <v>0</v>
      </c>
      <c r="M39" s="118">
        <v>0</v>
      </c>
      <c r="O39" s="112">
        <v>0</v>
      </c>
      <c r="P39" s="112">
        <v>0</v>
      </c>
      <c r="Q39" s="113">
        <v>0</v>
      </c>
      <c r="R39" s="114">
        <v>0</v>
      </c>
      <c r="S39" s="107"/>
      <c r="U39" s="104"/>
      <c r="V39" s="105"/>
      <c r="W39" s="105"/>
      <c r="X39" s="106"/>
      <c r="KE39" s="88"/>
    </row>
    <row r="40" spans="2:291" x14ac:dyDescent="0.15">
      <c r="B40" s="235"/>
      <c r="C40" s="237"/>
      <c r="D40" s="119" t="s">
        <v>59</v>
      </c>
      <c r="E40" s="120">
        <v>0</v>
      </c>
      <c r="F40" s="120">
        <v>0</v>
      </c>
      <c r="G40" s="120">
        <v>0</v>
      </c>
      <c r="H40" s="120">
        <v>0</v>
      </c>
      <c r="I40" s="110"/>
      <c r="J40" s="120">
        <v>0</v>
      </c>
      <c r="K40" s="120">
        <v>0</v>
      </c>
      <c r="L40" s="120">
        <v>0</v>
      </c>
      <c r="M40" s="120">
        <v>0</v>
      </c>
      <c r="O40" s="112">
        <v>0</v>
      </c>
      <c r="P40" s="112">
        <v>0</v>
      </c>
      <c r="Q40" s="113">
        <v>0</v>
      </c>
      <c r="R40" s="114">
        <v>0</v>
      </c>
      <c r="S40" s="107"/>
      <c r="U40" s="104"/>
      <c r="V40" s="105"/>
      <c r="W40" s="105"/>
      <c r="X40" s="106"/>
      <c r="KE40" s="88"/>
    </row>
    <row r="41" spans="2:291" x14ac:dyDescent="0.15">
      <c r="B41" s="235">
        <v>0</v>
      </c>
      <c r="C41" s="236" t="s">
        <v>58</v>
      </c>
      <c r="D41" s="108">
        <v>2017</v>
      </c>
      <c r="E41" s="109">
        <v>0</v>
      </c>
      <c r="F41" s="109">
        <v>0</v>
      </c>
      <c r="G41" s="109">
        <v>0</v>
      </c>
      <c r="H41" s="109">
        <v>0</v>
      </c>
      <c r="I41" s="110"/>
      <c r="J41" s="111">
        <v>0</v>
      </c>
      <c r="K41" s="111">
        <v>0</v>
      </c>
      <c r="L41" s="111">
        <v>0</v>
      </c>
      <c r="M41" s="111">
        <v>0</v>
      </c>
      <c r="O41" s="112">
        <v>0</v>
      </c>
      <c r="P41" s="112">
        <v>0</v>
      </c>
      <c r="Q41" s="113">
        <v>0</v>
      </c>
      <c r="R41" s="114">
        <v>0</v>
      </c>
      <c r="S41" s="107"/>
      <c r="U41" s="104"/>
      <c r="V41" s="105"/>
      <c r="W41" s="105"/>
      <c r="X41" s="106"/>
      <c r="KE41" s="88"/>
    </row>
    <row r="42" spans="2:291" x14ac:dyDescent="0.15">
      <c r="B42" s="235"/>
      <c r="C42" s="236"/>
      <c r="D42" s="108">
        <v>2018</v>
      </c>
      <c r="E42" s="109">
        <v>0</v>
      </c>
      <c r="F42" s="109">
        <v>0</v>
      </c>
      <c r="G42" s="109">
        <v>0</v>
      </c>
      <c r="H42" s="109">
        <v>0</v>
      </c>
      <c r="I42" s="110"/>
      <c r="J42" s="111">
        <v>0</v>
      </c>
      <c r="K42" s="111">
        <v>0</v>
      </c>
      <c r="L42" s="111">
        <v>0</v>
      </c>
      <c r="M42" s="111">
        <v>0</v>
      </c>
      <c r="O42" s="112">
        <v>0</v>
      </c>
      <c r="P42" s="112">
        <v>0</v>
      </c>
      <c r="Q42" s="113">
        <v>0</v>
      </c>
      <c r="R42" s="114">
        <v>0</v>
      </c>
      <c r="S42" s="107"/>
      <c r="U42" s="104"/>
      <c r="V42" s="105"/>
      <c r="W42" s="105"/>
      <c r="X42" s="106"/>
      <c r="KE42" s="88"/>
    </row>
    <row r="43" spans="2:291" x14ac:dyDescent="0.15">
      <c r="B43" s="235"/>
      <c r="C43" s="236"/>
      <c r="D43" s="108">
        <v>2019</v>
      </c>
      <c r="E43" s="109">
        <v>0</v>
      </c>
      <c r="F43" s="109">
        <v>0</v>
      </c>
      <c r="G43" s="109">
        <v>0</v>
      </c>
      <c r="H43" s="109">
        <v>0</v>
      </c>
      <c r="I43" s="110"/>
      <c r="J43" s="111">
        <v>0</v>
      </c>
      <c r="K43" s="111">
        <v>0</v>
      </c>
      <c r="L43" s="111">
        <v>0</v>
      </c>
      <c r="M43" s="111">
        <v>0</v>
      </c>
      <c r="O43" s="112">
        <v>0</v>
      </c>
      <c r="P43" s="112">
        <v>0</v>
      </c>
      <c r="Q43" s="113">
        <v>0</v>
      </c>
      <c r="R43" s="114">
        <v>0</v>
      </c>
      <c r="S43" s="107"/>
      <c r="U43" s="104"/>
      <c r="V43" s="105"/>
      <c r="W43" s="105"/>
      <c r="X43" s="106"/>
      <c r="KE43" s="88"/>
    </row>
    <row r="44" spans="2:291" x14ac:dyDescent="0.15">
      <c r="B44" s="235"/>
      <c r="C44" s="236"/>
      <c r="D44" s="108">
        <v>2020</v>
      </c>
      <c r="E44" s="109">
        <v>0</v>
      </c>
      <c r="F44" s="109">
        <v>0</v>
      </c>
      <c r="G44" s="109">
        <v>0</v>
      </c>
      <c r="H44" s="109">
        <v>0</v>
      </c>
      <c r="I44" s="110"/>
      <c r="J44" s="111">
        <v>0</v>
      </c>
      <c r="K44" s="111">
        <v>0</v>
      </c>
      <c r="L44" s="111">
        <v>0</v>
      </c>
      <c r="M44" s="111">
        <v>0</v>
      </c>
      <c r="O44" s="112">
        <v>0</v>
      </c>
      <c r="P44" s="112">
        <v>0</v>
      </c>
      <c r="Q44" s="113">
        <v>0</v>
      </c>
      <c r="R44" s="114">
        <v>0</v>
      </c>
      <c r="S44" s="107"/>
      <c r="U44" s="104"/>
      <c r="V44" s="105"/>
      <c r="W44" s="105"/>
      <c r="X44" s="106"/>
      <c r="KE44" s="88"/>
    </row>
    <row r="45" spans="2:291" x14ac:dyDescent="0.15">
      <c r="B45" s="235"/>
      <c r="C45" s="236"/>
      <c r="D45" s="108">
        <v>2021</v>
      </c>
      <c r="E45" s="109">
        <v>0</v>
      </c>
      <c r="F45" s="109">
        <v>0</v>
      </c>
      <c r="G45" s="109">
        <v>0</v>
      </c>
      <c r="H45" s="109">
        <v>0</v>
      </c>
      <c r="I45" s="110"/>
      <c r="J45" s="111">
        <v>0</v>
      </c>
      <c r="K45" s="111">
        <v>0</v>
      </c>
      <c r="L45" s="111">
        <v>0</v>
      </c>
      <c r="M45" s="111">
        <v>0</v>
      </c>
      <c r="O45" s="112">
        <v>0</v>
      </c>
      <c r="P45" s="112">
        <v>0</v>
      </c>
      <c r="Q45" s="113">
        <v>0</v>
      </c>
      <c r="R45" s="114">
        <v>0</v>
      </c>
      <c r="S45" s="107"/>
      <c r="U45" s="104"/>
      <c r="V45" s="105"/>
      <c r="W45" s="105"/>
      <c r="X45" s="106"/>
      <c r="KE45" s="88"/>
    </row>
    <row r="46" spans="2:291" x14ac:dyDescent="0.15">
      <c r="B46" s="235"/>
      <c r="C46" s="236"/>
      <c r="D46" s="115" t="s">
        <v>59</v>
      </c>
      <c r="E46" s="116">
        <v>0</v>
      </c>
      <c r="F46" s="116">
        <v>0</v>
      </c>
      <c r="G46" s="116">
        <v>0</v>
      </c>
      <c r="H46" s="116">
        <v>0</v>
      </c>
      <c r="I46" s="110"/>
      <c r="J46" s="117">
        <v>0</v>
      </c>
      <c r="K46" s="117">
        <v>0</v>
      </c>
      <c r="L46" s="117">
        <v>0</v>
      </c>
      <c r="M46" s="117">
        <v>0</v>
      </c>
      <c r="O46" s="112">
        <v>0</v>
      </c>
      <c r="P46" s="112">
        <v>0</v>
      </c>
      <c r="Q46" s="113">
        <v>0</v>
      </c>
      <c r="R46" s="114">
        <v>0</v>
      </c>
      <c r="S46" s="107"/>
      <c r="U46" s="104"/>
      <c r="V46" s="105"/>
      <c r="W46" s="105"/>
      <c r="X46" s="106"/>
      <c r="KE46" s="88"/>
    </row>
    <row r="47" spans="2:291" x14ac:dyDescent="0.15">
      <c r="B47" s="235"/>
      <c r="C47" s="237" t="s">
        <v>60</v>
      </c>
      <c r="D47" s="51">
        <v>2017</v>
      </c>
      <c r="E47" s="118">
        <v>0</v>
      </c>
      <c r="F47" s="118">
        <v>0</v>
      </c>
      <c r="G47" s="118">
        <v>0</v>
      </c>
      <c r="H47" s="118">
        <v>0</v>
      </c>
      <c r="I47" s="110"/>
      <c r="J47" s="118">
        <v>0</v>
      </c>
      <c r="K47" s="118">
        <v>0</v>
      </c>
      <c r="L47" s="118">
        <v>0</v>
      </c>
      <c r="M47" s="118">
        <v>0</v>
      </c>
      <c r="O47" s="112">
        <v>0</v>
      </c>
      <c r="P47" s="112">
        <v>0</v>
      </c>
      <c r="Q47" s="113">
        <v>0</v>
      </c>
      <c r="R47" s="114">
        <v>0</v>
      </c>
      <c r="S47" s="107"/>
      <c r="U47" s="104"/>
      <c r="V47" s="105"/>
      <c r="W47" s="105"/>
      <c r="X47" s="106"/>
      <c r="KE47" s="88"/>
    </row>
    <row r="48" spans="2:291" x14ac:dyDescent="0.15">
      <c r="B48" s="235"/>
      <c r="C48" s="237"/>
      <c r="D48" s="51">
        <v>2018</v>
      </c>
      <c r="E48" s="118">
        <v>0</v>
      </c>
      <c r="F48" s="118">
        <v>0</v>
      </c>
      <c r="G48" s="118">
        <v>0</v>
      </c>
      <c r="H48" s="118">
        <v>0</v>
      </c>
      <c r="I48" s="110"/>
      <c r="J48" s="118">
        <v>0</v>
      </c>
      <c r="K48" s="118">
        <v>0</v>
      </c>
      <c r="L48" s="118">
        <v>0</v>
      </c>
      <c r="M48" s="118">
        <v>0</v>
      </c>
      <c r="O48" s="112">
        <v>0</v>
      </c>
      <c r="P48" s="112">
        <v>0</v>
      </c>
      <c r="Q48" s="113">
        <v>0</v>
      </c>
      <c r="R48" s="114">
        <v>0</v>
      </c>
      <c r="S48" s="107"/>
      <c r="U48" s="104"/>
      <c r="V48" s="105"/>
      <c r="W48" s="105"/>
      <c r="X48" s="106"/>
      <c r="KE48" s="88"/>
    </row>
    <row r="49" spans="2:291" x14ac:dyDescent="0.15">
      <c r="B49" s="235"/>
      <c r="C49" s="237"/>
      <c r="D49" s="51">
        <v>2019</v>
      </c>
      <c r="E49" s="118">
        <v>0</v>
      </c>
      <c r="F49" s="118">
        <v>0</v>
      </c>
      <c r="G49" s="118">
        <v>0</v>
      </c>
      <c r="H49" s="118">
        <v>0</v>
      </c>
      <c r="I49" s="110"/>
      <c r="J49" s="118">
        <v>0</v>
      </c>
      <c r="K49" s="118">
        <v>0</v>
      </c>
      <c r="L49" s="118">
        <v>0</v>
      </c>
      <c r="M49" s="118">
        <v>0</v>
      </c>
      <c r="O49" s="112">
        <v>0</v>
      </c>
      <c r="P49" s="112">
        <v>0</v>
      </c>
      <c r="Q49" s="113">
        <v>0</v>
      </c>
      <c r="R49" s="114">
        <v>0</v>
      </c>
      <c r="S49" s="107"/>
      <c r="U49" s="104"/>
      <c r="V49" s="105"/>
      <c r="W49" s="105"/>
      <c r="X49" s="106"/>
      <c r="KE49" s="88"/>
    </row>
    <row r="50" spans="2:291" x14ac:dyDescent="0.15">
      <c r="B50" s="235"/>
      <c r="C50" s="237"/>
      <c r="D50" s="51">
        <v>2020</v>
      </c>
      <c r="E50" s="118">
        <v>0</v>
      </c>
      <c r="F50" s="118">
        <v>0</v>
      </c>
      <c r="G50" s="118">
        <v>0</v>
      </c>
      <c r="H50" s="118">
        <v>0</v>
      </c>
      <c r="I50" s="110"/>
      <c r="J50" s="118">
        <v>0</v>
      </c>
      <c r="K50" s="118">
        <v>0</v>
      </c>
      <c r="L50" s="118">
        <v>0</v>
      </c>
      <c r="M50" s="118">
        <v>0</v>
      </c>
      <c r="O50" s="112">
        <v>0</v>
      </c>
      <c r="P50" s="112">
        <v>0</v>
      </c>
      <c r="Q50" s="113">
        <v>0</v>
      </c>
      <c r="R50" s="114">
        <v>0</v>
      </c>
      <c r="S50" s="107"/>
      <c r="U50" s="104"/>
      <c r="V50" s="105"/>
      <c r="W50" s="105"/>
      <c r="X50" s="106"/>
      <c r="KE50" s="88"/>
    </row>
    <row r="51" spans="2:291" x14ac:dyDescent="0.15">
      <c r="B51" s="235"/>
      <c r="C51" s="237"/>
      <c r="D51" s="51">
        <v>2021</v>
      </c>
      <c r="E51" s="118">
        <v>0</v>
      </c>
      <c r="F51" s="118">
        <v>0</v>
      </c>
      <c r="G51" s="118">
        <v>0</v>
      </c>
      <c r="H51" s="118">
        <v>0</v>
      </c>
      <c r="I51" s="110"/>
      <c r="J51" s="118">
        <v>0</v>
      </c>
      <c r="K51" s="118">
        <v>0</v>
      </c>
      <c r="L51" s="118">
        <v>0</v>
      </c>
      <c r="M51" s="118">
        <v>0</v>
      </c>
      <c r="O51" s="112">
        <v>0</v>
      </c>
      <c r="P51" s="112">
        <v>0</v>
      </c>
      <c r="Q51" s="113">
        <v>0</v>
      </c>
      <c r="R51" s="114">
        <v>0</v>
      </c>
      <c r="S51" s="107"/>
      <c r="U51" s="104"/>
      <c r="V51" s="105"/>
      <c r="W51" s="105"/>
      <c r="X51" s="106"/>
      <c r="KE51" s="88"/>
    </row>
    <row r="52" spans="2:291" x14ac:dyDescent="0.15">
      <c r="B52" s="235"/>
      <c r="C52" s="237"/>
      <c r="D52" s="119" t="s">
        <v>59</v>
      </c>
      <c r="E52" s="120">
        <v>0</v>
      </c>
      <c r="F52" s="120">
        <v>0</v>
      </c>
      <c r="G52" s="120">
        <v>0</v>
      </c>
      <c r="H52" s="120">
        <v>0</v>
      </c>
      <c r="I52" s="110"/>
      <c r="J52" s="120">
        <v>0</v>
      </c>
      <c r="K52" s="120">
        <v>0</v>
      </c>
      <c r="L52" s="120">
        <v>0</v>
      </c>
      <c r="M52" s="120">
        <v>0</v>
      </c>
      <c r="O52" s="112">
        <v>0</v>
      </c>
      <c r="P52" s="112">
        <v>0</v>
      </c>
      <c r="Q52" s="113">
        <v>0</v>
      </c>
      <c r="R52" s="114">
        <v>0</v>
      </c>
      <c r="S52" s="107"/>
      <c r="U52" s="104"/>
      <c r="V52" s="105"/>
      <c r="W52" s="105"/>
      <c r="X52" s="106"/>
      <c r="KE52" s="88"/>
    </row>
    <row r="53" spans="2:291" x14ac:dyDescent="0.15">
      <c r="B53" s="235">
        <v>0</v>
      </c>
      <c r="C53" s="236" t="s">
        <v>58</v>
      </c>
      <c r="D53" s="108">
        <v>2017</v>
      </c>
      <c r="E53" s="109">
        <v>0</v>
      </c>
      <c r="F53" s="109">
        <v>0</v>
      </c>
      <c r="G53" s="109">
        <v>0</v>
      </c>
      <c r="H53" s="109">
        <v>0</v>
      </c>
      <c r="I53" s="110"/>
      <c r="J53" s="111">
        <v>0</v>
      </c>
      <c r="K53" s="111">
        <v>0</v>
      </c>
      <c r="L53" s="111">
        <v>0</v>
      </c>
      <c r="M53" s="111">
        <v>0</v>
      </c>
      <c r="O53" s="112">
        <v>0</v>
      </c>
      <c r="P53" s="112">
        <v>0</v>
      </c>
      <c r="Q53" s="113">
        <v>0</v>
      </c>
      <c r="R53" s="114">
        <v>0</v>
      </c>
      <c r="S53" s="107"/>
      <c r="U53" s="104"/>
      <c r="V53" s="105"/>
      <c r="W53" s="105"/>
      <c r="X53" s="106"/>
      <c r="KE53" s="88"/>
    </row>
    <row r="54" spans="2:291" x14ac:dyDescent="0.15">
      <c r="B54" s="235"/>
      <c r="C54" s="236"/>
      <c r="D54" s="108">
        <v>2018</v>
      </c>
      <c r="E54" s="109">
        <v>0</v>
      </c>
      <c r="F54" s="109">
        <v>0</v>
      </c>
      <c r="G54" s="109">
        <v>0</v>
      </c>
      <c r="H54" s="109">
        <v>0</v>
      </c>
      <c r="I54" s="110"/>
      <c r="J54" s="111">
        <v>0</v>
      </c>
      <c r="K54" s="111">
        <v>0</v>
      </c>
      <c r="L54" s="111">
        <v>0</v>
      </c>
      <c r="M54" s="111">
        <v>0</v>
      </c>
      <c r="O54" s="112">
        <v>0</v>
      </c>
      <c r="P54" s="112">
        <v>0</v>
      </c>
      <c r="Q54" s="113">
        <v>0</v>
      </c>
      <c r="R54" s="114">
        <v>0</v>
      </c>
      <c r="S54" s="107"/>
      <c r="U54" s="104"/>
      <c r="V54" s="105"/>
      <c r="W54" s="105"/>
      <c r="X54" s="106"/>
      <c r="KE54" s="88"/>
    </row>
    <row r="55" spans="2:291" x14ac:dyDescent="0.15">
      <c r="B55" s="235"/>
      <c r="C55" s="236"/>
      <c r="D55" s="108">
        <v>2019</v>
      </c>
      <c r="E55" s="109">
        <v>0</v>
      </c>
      <c r="F55" s="109">
        <v>0</v>
      </c>
      <c r="G55" s="109">
        <v>0</v>
      </c>
      <c r="H55" s="109">
        <v>0</v>
      </c>
      <c r="I55" s="110"/>
      <c r="J55" s="111">
        <v>0</v>
      </c>
      <c r="K55" s="111">
        <v>0</v>
      </c>
      <c r="L55" s="111">
        <v>0</v>
      </c>
      <c r="M55" s="111">
        <v>0</v>
      </c>
      <c r="O55" s="112">
        <v>0</v>
      </c>
      <c r="P55" s="112">
        <v>0</v>
      </c>
      <c r="Q55" s="113">
        <v>0</v>
      </c>
      <c r="R55" s="114">
        <v>0</v>
      </c>
      <c r="S55" s="107"/>
      <c r="U55" s="104"/>
      <c r="V55" s="105"/>
      <c r="W55" s="105"/>
      <c r="X55" s="106"/>
      <c r="KE55" s="88"/>
    </row>
    <row r="56" spans="2:291" x14ac:dyDescent="0.15">
      <c r="B56" s="235"/>
      <c r="C56" s="236"/>
      <c r="D56" s="108">
        <v>2020</v>
      </c>
      <c r="E56" s="109">
        <v>0</v>
      </c>
      <c r="F56" s="109">
        <v>0</v>
      </c>
      <c r="G56" s="109">
        <v>0</v>
      </c>
      <c r="H56" s="109">
        <v>0</v>
      </c>
      <c r="I56" s="110"/>
      <c r="J56" s="111">
        <v>0</v>
      </c>
      <c r="K56" s="111">
        <v>0</v>
      </c>
      <c r="L56" s="111">
        <v>0</v>
      </c>
      <c r="M56" s="111">
        <v>0</v>
      </c>
      <c r="O56" s="112">
        <v>0</v>
      </c>
      <c r="P56" s="112">
        <v>0</v>
      </c>
      <c r="Q56" s="113">
        <v>0</v>
      </c>
      <c r="R56" s="114">
        <v>0</v>
      </c>
      <c r="S56" s="107"/>
      <c r="U56" s="104"/>
      <c r="V56" s="105"/>
      <c r="W56" s="105"/>
      <c r="X56" s="106"/>
      <c r="KE56" s="88"/>
    </row>
    <row r="57" spans="2:291" x14ac:dyDescent="0.15">
      <c r="B57" s="235"/>
      <c r="C57" s="236"/>
      <c r="D57" s="108">
        <v>2021</v>
      </c>
      <c r="E57" s="109">
        <v>0</v>
      </c>
      <c r="F57" s="109">
        <v>0</v>
      </c>
      <c r="G57" s="109">
        <v>0</v>
      </c>
      <c r="H57" s="109">
        <v>0</v>
      </c>
      <c r="I57" s="110"/>
      <c r="J57" s="111">
        <v>0</v>
      </c>
      <c r="K57" s="111">
        <v>0</v>
      </c>
      <c r="L57" s="111">
        <v>0</v>
      </c>
      <c r="M57" s="111">
        <v>0</v>
      </c>
      <c r="O57" s="112">
        <v>0</v>
      </c>
      <c r="P57" s="112">
        <v>0</v>
      </c>
      <c r="Q57" s="113">
        <v>0</v>
      </c>
      <c r="R57" s="114">
        <v>0</v>
      </c>
      <c r="S57" s="107"/>
      <c r="U57" s="104"/>
      <c r="V57" s="105"/>
      <c r="W57" s="105"/>
      <c r="X57" s="106"/>
      <c r="KE57" s="88"/>
    </row>
    <row r="58" spans="2:291" x14ac:dyDescent="0.15">
      <c r="B58" s="235"/>
      <c r="C58" s="236"/>
      <c r="D58" s="115" t="s">
        <v>59</v>
      </c>
      <c r="E58" s="116">
        <v>0</v>
      </c>
      <c r="F58" s="116">
        <v>0</v>
      </c>
      <c r="G58" s="116">
        <v>0</v>
      </c>
      <c r="H58" s="116">
        <v>0</v>
      </c>
      <c r="I58" s="110"/>
      <c r="J58" s="117">
        <v>0</v>
      </c>
      <c r="K58" s="117">
        <v>0</v>
      </c>
      <c r="L58" s="117">
        <v>0</v>
      </c>
      <c r="M58" s="117">
        <v>0</v>
      </c>
      <c r="O58" s="112">
        <v>0</v>
      </c>
      <c r="P58" s="112">
        <v>0</v>
      </c>
      <c r="Q58" s="113">
        <v>0</v>
      </c>
      <c r="R58" s="114">
        <v>0</v>
      </c>
      <c r="S58" s="107"/>
      <c r="U58" s="104"/>
      <c r="V58" s="105"/>
      <c r="W58" s="105"/>
      <c r="X58" s="106"/>
      <c r="KE58" s="88"/>
    </row>
    <row r="59" spans="2:291" x14ac:dyDescent="0.15">
      <c r="B59" s="235"/>
      <c r="C59" s="237" t="s">
        <v>60</v>
      </c>
      <c r="D59" s="51">
        <v>2017</v>
      </c>
      <c r="E59" s="118">
        <v>0</v>
      </c>
      <c r="F59" s="118">
        <v>0</v>
      </c>
      <c r="G59" s="118">
        <v>0</v>
      </c>
      <c r="H59" s="118">
        <v>0</v>
      </c>
      <c r="I59" s="110"/>
      <c r="J59" s="118">
        <v>0</v>
      </c>
      <c r="K59" s="118">
        <v>0</v>
      </c>
      <c r="L59" s="118">
        <v>0</v>
      </c>
      <c r="M59" s="118">
        <v>0</v>
      </c>
      <c r="O59" s="112">
        <v>0</v>
      </c>
      <c r="P59" s="112">
        <v>0</v>
      </c>
      <c r="Q59" s="113">
        <v>0</v>
      </c>
      <c r="R59" s="114">
        <v>0</v>
      </c>
      <c r="S59" s="107"/>
      <c r="U59" s="104"/>
      <c r="V59" s="105"/>
      <c r="W59" s="105"/>
      <c r="X59" s="106"/>
      <c r="KE59" s="88"/>
    </row>
    <row r="60" spans="2:291" x14ac:dyDescent="0.15">
      <c r="B60" s="235"/>
      <c r="C60" s="237"/>
      <c r="D60" s="51">
        <v>2018</v>
      </c>
      <c r="E60" s="118">
        <v>0</v>
      </c>
      <c r="F60" s="118">
        <v>0</v>
      </c>
      <c r="G60" s="118">
        <v>0</v>
      </c>
      <c r="H60" s="118">
        <v>0</v>
      </c>
      <c r="I60" s="110"/>
      <c r="J60" s="118">
        <v>0</v>
      </c>
      <c r="K60" s="118">
        <v>0</v>
      </c>
      <c r="L60" s="118">
        <v>0</v>
      </c>
      <c r="M60" s="118">
        <v>0</v>
      </c>
      <c r="O60" s="112">
        <v>0</v>
      </c>
      <c r="P60" s="112">
        <v>0</v>
      </c>
      <c r="Q60" s="113">
        <v>0</v>
      </c>
      <c r="R60" s="114">
        <v>0</v>
      </c>
      <c r="S60" s="107"/>
      <c r="U60" s="104"/>
      <c r="V60" s="105"/>
      <c r="W60" s="105"/>
      <c r="X60" s="106"/>
      <c r="KE60" s="88"/>
    </row>
    <row r="61" spans="2:291" x14ac:dyDescent="0.15">
      <c r="B61" s="235"/>
      <c r="C61" s="237"/>
      <c r="D61" s="51">
        <v>2019</v>
      </c>
      <c r="E61" s="118">
        <v>0</v>
      </c>
      <c r="F61" s="118">
        <v>0</v>
      </c>
      <c r="G61" s="118">
        <v>0</v>
      </c>
      <c r="H61" s="118">
        <v>0</v>
      </c>
      <c r="I61" s="110"/>
      <c r="J61" s="118">
        <v>0</v>
      </c>
      <c r="K61" s="118">
        <v>0</v>
      </c>
      <c r="L61" s="118">
        <v>0</v>
      </c>
      <c r="M61" s="118">
        <v>0</v>
      </c>
      <c r="O61" s="112">
        <v>0</v>
      </c>
      <c r="P61" s="112">
        <v>0</v>
      </c>
      <c r="Q61" s="113">
        <v>0</v>
      </c>
      <c r="R61" s="114">
        <v>0</v>
      </c>
      <c r="S61" s="107"/>
      <c r="U61" s="104"/>
      <c r="V61" s="105"/>
      <c r="W61" s="105"/>
      <c r="X61" s="106"/>
      <c r="KE61" s="88"/>
    </row>
    <row r="62" spans="2:291" x14ac:dyDescent="0.15">
      <c r="B62" s="235"/>
      <c r="C62" s="237"/>
      <c r="D62" s="51">
        <v>2020</v>
      </c>
      <c r="E62" s="118">
        <v>0</v>
      </c>
      <c r="F62" s="118">
        <v>0</v>
      </c>
      <c r="G62" s="118">
        <v>0</v>
      </c>
      <c r="H62" s="118">
        <v>0</v>
      </c>
      <c r="I62" s="110"/>
      <c r="J62" s="118">
        <v>0</v>
      </c>
      <c r="K62" s="118">
        <v>0</v>
      </c>
      <c r="L62" s="118">
        <v>0</v>
      </c>
      <c r="M62" s="118">
        <v>0</v>
      </c>
      <c r="O62" s="112">
        <v>0</v>
      </c>
      <c r="P62" s="112">
        <v>0</v>
      </c>
      <c r="Q62" s="113">
        <v>0</v>
      </c>
      <c r="R62" s="114">
        <v>0</v>
      </c>
      <c r="S62" s="107"/>
      <c r="U62" s="104"/>
      <c r="V62" s="105"/>
      <c r="W62" s="105"/>
      <c r="X62" s="106"/>
      <c r="KE62" s="88"/>
    </row>
    <row r="63" spans="2:291" x14ac:dyDescent="0.15">
      <c r="B63" s="235"/>
      <c r="C63" s="237"/>
      <c r="D63" s="51">
        <v>2021</v>
      </c>
      <c r="E63" s="118">
        <v>0</v>
      </c>
      <c r="F63" s="118">
        <v>0</v>
      </c>
      <c r="G63" s="118">
        <v>0</v>
      </c>
      <c r="H63" s="118">
        <v>0</v>
      </c>
      <c r="I63" s="110"/>
      <c r="J63" s="118">
        <v>0</v>
      </c>
      <c r="K63" s="118">
        <v>0</v>
      </c>
      <c r="L63" s="118">
        <v>0</v>
      </c>
      <c r="M63" s="118">
        <v>0</v>
      </c>
      <c r="O63" s="112">
        <v>0</v>
      </c>
      <c r="P63" s="112">
        <v>0</v>
      </c>
      <c r="Q63" s="113">
        <v>0</v>
      </c>
      <c r="R63" s="114">
        <v>0</v>
      </c>
      <c r="S63" s="107"/>
      <c r="U63" s="104"/>
      <c r="V63" s="105"/>
      <c r="W63" s="105"/>
      <c r="X63" s="106"/>
      <c r="KE63" s="88"/>
    </row>
    <row r="64" spans="2:291" x14ac:dyDescent="0.15">
      <c r="B64" s="235"/>
      <c r="C64" s="237"/>
      <c r="D64" s="119" t="s">
        <v>59</v>
      </c>
      <c r="E64" s="120">
        <v>0</v>
      </c>
      <c r="F64" s="120">
        <v>0</v>
      </c>
      <c r="G64" s="120">
        <v>0</v>
      </c>
      <c r="H64" s="120">
        <v>0</v>
      </c>
      <c r="I64" s="110"/>
      <c r="J64" s="120">
        <v>0</v>
      </c>
      <c r="K64" s="120">
        <v>0</v>
      </c>
      <c r="L64" s="120">
        <v>0</v>
      </c>
      <c r="M64" s="120">
        <v>0</v>
      </c>
      <c r="O64" s="112">
        <v>0</v>
      </c>
      <c r="P64" s="112">
        <v>0</v>
      </c>
      <c r="Q64" s="113">
        <v>0</v>
      </c>
      <c r="R64" s="114">
        <v>0</v>
      </c>
      <c r="S64" s="107"/>
      <c r="U64" s="104"/>
      <c r="V64" s="105"/>
      <c r="W64" s="105"/>
      <c r="X64" s="106"/>
      <c r="KE64" s="88"/>
    </row>
    <row r="65" spans="2:291" x14ac:dyDescent="0.15">
      <c r="B65" s="235">
        <v>0</v>
      </c>
      <c r="C65" s="236" t="s">
        <v>58</v>
      </c>
      <c r="D65" s="108">
        <v>2017</v>
      </c>
      <c r="E65" s="109">
        <v>0</v>
      </c>
      <c r="F65" s="109">
        <v>0</v>
      </c>
      <c r="G65" s="109">
        <v>0</v>
      </c>
      <c r="H65" s="109">
        <v>0</v>
      </c>
      <c r="I65" s="110"/>
      <c r="J65" s="111">
        <v>0</v>
      </c>
      <c r="K65" s="111">
        <v>0</v>
      </c>
      <c r="L65" s="111">
        <v>0</v>
      </c>
      <c r="M65" s="111">
        <v>0</v>
      </c>
      <c r="O65" s="112">
        <v>0</v>
      </c>
      <c r="P65" s="112">
        <v>0</v>
      </c>
      <c r="Q65" s="113">
        <v>0</v>
      </c>
      <c r="R65" s="114">
        <v>0</v>
      </c>
      <c r="S65" s="107"/>
      <c r="U65" s="104"/>
      <c r="V65" s="105"/>
      <c r="W65" s="105"/>
      <c r="X65" s="106"/>
      <c r="KE65" s="88"/>
    </row>
    <row r="66" spans="2:291" x14ac:dyDescent="0.15">
      <c r="B66" s="235"/>
      <c r="C66" s="236"/>
      <c r="D66" s="108">
        <v>2018</v>
      </c>
      <c r="E66" s="109">
        <v>0</v>
      </c>
      <c r="F66" s="109">
        <v>0</v>
      </c>
      <c r="G66" s="109">
        <v>0</v>
      </c>
      <c r="H66" s="109">
        <v>0</v>
      </c>
      <c r="I66" s="110"/>
      <c r="J66" s="111">
        <v>0</v>
      </c>
      <c r="K66" s="111">
        <v>0</v>
      </c>
      <c r="L66" s="111">
        <v>0</v>
      </c>
      <c r="M66" s="111">
        <v>0</v>
      </c>
      <c r="O66" s="112">
        <v>0</v>
      </c>
      <c r="P66" s="112">
        <v>0</v>
      </c>
      <c r="Q66" s="113">
        <v>0</v>
      </c>
      <c r="R66" s="114">
        <v>0</v>
      </c>
      <c r="S66" s="107"/>
      <c r="U66" s="104"/>
      <c r="V66" s="105"/>
      <c r="W66" s="105"/>
      <c r="X66" s="106"/>
      <c r="KE66" s="88"/>
    </row>
    <row r="67" spans="2:291" x14ac:dyDescent="0.15">
      <c r="B67" s="235"/>
      <c r="C67" s="236"/>
      <c r="D67" s="108">
        <v>2019</v>
      </c>
      <c r="E67" s="109">
        <v>0</v>
      </c>
      <c r="F67" s="109">
        <v>0</v>
      </c>
      <c r="G67" s="109">
        <v>0</v>
      </c>
      <c r="H67" s="109">
        <v>0</v>
      </c>
      <c r="I67" s="110"/>
      <c r="J67" s="111">
        <v>0</v>
      </c>
      <c r="K67" s="111">
        <v>0</v>
      </c>
      <c r="L67" s="111">
        <v>0</v>
      </c>
      <c r="M67" s="111">
        <v>0</v>
      </c>
      <c r="O67" s="112">
        <v>0</v>
      </c>
      <c r="P67" s="112">
        <v>0</v>
      </c>
      <c r="Q67" s="113">
        <v>0</v>
      </c>
      <c r="R67" s="114">
        <v>0</v>
      </c>
      <c r="S67" s="107"/>
      <c r="U67" s="104"/>
      <c r="V67" s="105"/>
      <c r="W67" s="105"/>
      <c r="X67" s="106"/>
      <c r="KE67" s="88"/>
    </row>
    <row r="68" spans="2:291" x14ac:dyDescent="0.15">
      <c r="B68" s="235"/>
      <c r="C68" s="236"/>
      <c r="D68" s="108">
        <v>2020</v>
      </c>
      <c r="E68" s="109">
        <v>0</v>
      </c>
      <c r="F68" s="109">
        <v>0</v>
      </c>
      <c r="G68" s="109">
        <v>0</v>
      </c>
      <c r="H68" s="109">
        <v>0</v>
      </c>
      <c r="I68" s="110"/>
      <c r="J68" s="111">
        <v>0</v>
      </c>
      <c r="K68" s="111">
        <v>0</v>
      </c>
      <c r="L68" s="111">
        <v>0</v>
      </c>
      <c r="M68" s="111">
        <v>0</v>
      </c>
      <c r="O68" s="112">
        <v>0</v>
      </c>
      <c r="P68" s="112">
        <v>0</v>
      </c>
      <c r="Q68" s="113">
        <v>0</v>
      </c>
      <c r="R68" s="114">
        <v>0</v>
      </c>
      <c r="S68" s="107"/>
      <c r="U68" s="104"/>
      <c r="V68" s="105"/>
      <c r="W68" s="105"/>
      <c r="X68" s="106"/>
      <c r="KE68" s="88"/>
    </row>
    <row r="69" spans="2:291" x14ac:dyDescent="0.15">
      <c r="B69" s="235"/>
      <c r="C69" s="236"/>
      <c r="D69" s="108">
        <v>2021</v>
      </c>
      <c r="E69" s="109">
        <v>0</v>
      </c>
      <c r="F69" s="109">
        <v>0</v>
      </c>
      <c r="G69" s="109">
        <v>0</v>
      </c>
      <c r="H69" s="109">
        <v>0</v>
      </c>
      <c r="I69" s="110"/>
      <c r="J69" s="111">
        <v>0</v>
      </c>
      <c r="K69" s="111">
        <v>0</v>
      </c>
      <c r="L69" s="111">
        <v>0</v>
      </c>
      <c r="M69" s="111">
        <v>0</v>
      </c>
      <c r="O69" s="112">
        <v>0</v>
      </c>
      <c r="P69" s="112">
        <v>0</v>
      </c>
      <c r="Q69" s="113">
        <v>0</v>
      </c>
      <c r="R69" s="114">
        <v>0</v>
      </c>
      <c r="S69" s="107"/>
      <c r="U69" s="104"/>
      <c r="V69" s="105"/>
      <c r="W69" s="105"/>
      <c r="X69" s="106"/>
      <c r="KE69" s="88"/>
    </row>
    <row r="70" spans="2:291" x14ac:dyDescent="0.15">
      <c r="B70" s="235"/>
      <c r="C70" s="236"/>
      <c r="D70" s="115" t="s">
        <v>59</v>
      </c>
      <c r="E70" s="116">
        <v>0</v>
      </c>
      <c r="F70" s="116">
        <v>0</v>
      </c>
      <c r="G70" s="116">
        <v>0</v>
      </c>
      <c r="H70" s="116">
        <v>0</v>
      </c>
      <c r="I70" s="110"/>
      <c r="J70" s="117">
        <v>0</v>
      </c>
      <c r="K70" s="117">
        <v>0</v>
      </c>
      <c r="L70" s="117">
        <v>0</v>
      </c>
      <c r="M70" s="117">
        <v>0</v>
      </c>
      <c r="O70" s="112">
        <v>0</v>
      </c>
      <c r="P70" s="112">
        <v>0</v>
      </c>
      <c r="Q70" s="113">
        <v>0</v>
      </c>
      <c r="R70" s="114">
        <v>0</v>
      </c>
      <c r="S70" s="107"/>
      <c r="U70" s="104"/>
      <c r="V70" s="105"/>
      <c r="W70" s="105"/>
      <c r="X70" s="106"/>
      <c r="KE70" s="88"/>
    </row>
    <row r="71" spans="2:291" x14ac:dyDescent="0.15">
      <c r="B71" s="235"/>
      <c r="C71" s="237" t="s">
        <v>60</v>
      </c>
      <c r="D71" s="51">
        <v>2017</v>
      </c>
      <c r="E71" s="118">
        <v>0</v>
      </c>
      <c r="F71" s="118">
        <v>0</v>
      </c>
      <c r="G71" s="118">
        <v>0</v>
      </c>
      <c r="H71" s="118">
        <v>0</v>
      </c>
      <c r="I71" s="110"/>
      <c r="J71" s="118">
        <v>0</v>
      </c>
      <c r="K71" s="118">
        <v>0</v>
      </c>
      <c r="L71" s="118">
        <v>0</v>
      </c>
      <c r="M71" s="118">
        <v>0</v>
      </c>
      <c r="O71" s="112">
        <v>0</v>
      </c>
      <c r="P71" s="112">
        <v>0</v>
      </c>
      <c r="Q71" s="113">
        <v>0</v>
      </c>
      <c r="R71" s="114">
        <v>0</v>
      </c>
      <c r="S71" s="107"/>
      <c r="U71" s="104"/>
      <c r="V71" s="105"/>
      <c r="W71" s="105"/>
      <c r="X71" s="106"/>
      <c r="KE71" s="88"/>
    </row>
    <row r="72" spans="2:291" x14ac:dyDescent="0.15">
      <c r="B72" s="235"/>
      <c r="C72" s="237"/>
      <c r="D72" s="51">
        <v>2018</v>
      </c>
      <c r="E72" s="118">
        <v>0</v>
      </c>
      <c r="F72" s="118">
        <v>0</v>
      </c>
      <c r="G72" s="118">
        <v>0</v>
      </c>
      <c r="H72" s="118">
        <v>0</v>
      </c>
      <c r="I72" s="110"/>
      <c r="J72" s="118">
        <v>0</v>
      </c>
      <c r="K72" s="118">
        <v>0</v>
      </c>
      <c r="L72" s="118">
        <v>0</v>
      </c>
      <c r="M72" s="118">
        <v>0</v>
      </c>
      <c r="O72" s="112">
        <v>0</v>
      </c>
      <c r="P72" s="112">
        <v>0</v>
      </c>
      <c r="Q72" s="113">
        <v>0</v>
      </c>
      <c r="R72" s="114">
        <v>0</v>
      </c>
      <c r="S72" s="107"/>
      <c r="U72" s="104"/>
      <c r="V72" s="105"/>
      <c r="W72" s="105"/>
      <c r="X72" s="106"/>
      <c r="KE72" s="88"/>
    </row>
    <row r="73" spans="2:291" x14ac:dyDescent="0.15">
      <c r="B73" s="235"/>
      <c r="C73" s="237"/>
      <c r="D73" s="51">
        <v>2019</v>
      </c>
      <c r="E73" s="118">
        <v>0</v>
      </c>
      <c r="F73" s="118">
        <v>0</v>
      </c>
      <c r="G73" s="118">
        <v>0</v>
      </c>
      <c r="H73" s="118">
        <v>0</v>
      </c>
      <c r="I73" s="110"/>
      <c r="J73" s="118">
        <v>0</v>
      </c>
      <c r="K73" s="118">
        <v>0</v>
      </c>
      <c r="L73" s="118">
        <v>0</v>
      </c>
      <c r="M73" s="118">
        <v>0</v>
      </c>
      <c r="O73" s="112">
        <v>0</v>
      </c>
      <c r="P73" s="112">
        <v>0</v>
      </c>
      <c r="Q73" s="113">
        <v>0</v>
      </c>
      <c r="R73" s="114">
        <v>0</v>
      </c>
      <c r="S73" s="107"/>
      <c r="U73" s="104"/>
      <c r="V73" s="105"/>
      <c r="W73" s="105"/>
      <c r="X73" s="106"/>
      <c r="KE73" s="88"/>
    </row>
    <row r="74" spans="2:291" x14ac:dyDescent="0.15">
      <c r="B74" s="235"/>
      <c r="C74" s="237"/>
      <c r="D74" s="51">
        <v>2020</v>
      </c>
      <c r="E74" s="118">
        <v>0</v>
      </c>
      <c r="F74" s="118">
        <v>0</v>
      </c>
      <c r="G74" s="118">
        <v>0</v>
      </c>
      <c r="H74" s="118">
        <v>0</v>
      </c>
      <c r="I74" s="110"/>
      <c r="J74" s="118">
        <v>0</v>
      </c>
      <c r="K74" s="118">
        <v>0</v>
      </c>
      <c r="L74" s="118">
        <v>0</v>
      </c>
      <c r="M74" s="118">
        <v>0</v>
      </c>
      <c r="O74" s="112">
        <v>0</v>
      </c>
      <c r="P74" s="112">
        <v>0</v>
      </c>
      <c r="Q74" s="113">
        <v>0</v>
      </c>
      <c r="R74" s="114">
        <v>0</v>
      </c>
      <c r="S74" s="107"/>
      <c r="U74" s="104"/>
      <c r="V74" s="105"/>
      <c r="W74" s="105"/>
      <c r="X74" s="106"/>
      <c r="KE74" s="88"/>
    </row>
    <row r="75" spans="2:291" x14ac:dyDescent="0.15">
      <c r="B75" s="235"/>
      <c r="C75" s="237"/>
      <c r="D75" s="51">
        <v>2021</v>
      </c>
      <c r="E75" s="118">
        <v>0</v>
      </c>
      <c r="F75" s="118">
        <v>0</v>
      </c>
      <c r="G75" s="118">
        <v>0</v>
      </c>
      <c r="H75" s="118">
        <v>0</v>
      </c>
      <c r="I75" s="110"/>
      <c r="J75" s="118">
        <v>0</v>
      </c>
      <c r="K75" s="118">
        <v>0</v>
      </c>
      <c r="L75" s="118">
        <v>0</v>
      </c>
      <c r="M75" s="118">
        <v>0</v>
      </c>
      <c r="O75" s="112">
        <v>0</v>
      </c>
      <c r="P75" s="112">
        <v>0</v>
      </c>
      <c r="Q75" s="113">
        <v>0</v>
      </c>
      <c r="R75" s="114">
        <v>0</v>
      </c>
      <c r="S75" s="107"/>
      <c r="U75" s="104"/>
      <c r="V75" s="105"/>
      <c r="W75" s="105"/>
      <c r="X75" s="106"/>
      <c r="KE75" s="88"/>
    </row>
    <row r="76" spans="2:291" x14ac:dyDescent="0.15">
      <c r="B76" s="235"/>
      <c r="C76" s="237"/>
      <c r="D76" s="119" t="s">
        <v>59</v>
      </c>
      <c r="E76" s="120">
        <v>0</v>
      </c>
      <c r="F76" s="120">
        <v>0</v>
      </c>
      <c r="G76" s="120">
        <v>0</v>
      </c>
      <c r="H76" s="120">
        <v>0</v>
      </c>
      <c r="I76" s="110"/>
      <c r="J76" s="120">
        <v>0</v>
      </c>
      <c r="K76" s="120">
        <v>0</v>
      </c>
      <c r="L76" s="120">
        <v>0</v>
      </c>
      <c r="M76" s="120">
        <v>0</v>
      </c>
      <c r="O76" s="112">
        <v>0</v>
      </c>
      <c r="P76" s="112">
        <v>0</v>
      </c>
      <c r="Q76" s="113">
        <v>0</v>
      </c>
      <c r="R76" s="114">
        <v>0</v>
      </c>
      <c r="S76" s="107"/>
      <c r="U76" s="104"/>
      <c r="V76" s="105"/>
      <c r="W76" s="105"/>
      <c r="X76" s="106"/>
      <c r="KE76" s="88"/>
    </row>
    <row r="77" spans="2:291" x14ac:dyDescent="0.15">
      <c r="B77" s="235">
        <v>0</v>
      </c>
      <c r="C77" s="236" t="s">
        <v>58</v>
      </c>
      <c r="D77" s="108">
        <v>2017</v>
      </c>
      <c r="E77" s="109">
        <v>0</v>
      </c>
      <c r="F77" s="109">
        <v>0</v>
      </c>
      <c r="G77" s="109">
        <v>0</v>
      </c>
      <c r="H77" s="109">
        <v>0</v>
      </c>
      <c r="I77" s="110"/>
      <c r="J77" s="111">
        <v>0</v>
      </c>
      <c r="K77" s="111">
        <v>0</v>
      </c>
      <c r="L77" s="111">
        <v>0</v>
      </c>
      <c r="M77" s="111">
        <v>0</v>
      </c>
      <c r="O77" s="112">
        <v>0</v>
      </c>
      <c r="P77" s="112">
        <v>0</v>
      </c>
      <c r="Q77" s="113">
        <v>0</v>
      </c>
      <c r="R77" s="114">
        <v>0</v>
      </c>
      <c r="S77" s="107"/>
      <c r="U77" s="104"/>
      <c r="V77" s="105"/>
      <c r="W77" s="105"/>
      <c r="X77" s="106"/>
      <c r="KE77" s="88"/>
    </row>
    <row r="78" spans="2:291" x14ac:dyDescent="0.15">
      <c r="B78" s="235"/>
      <c r="C78" s="236"/>
      <c r="D78" s="108">
        <v>2018</v>
      </c>
      <c r="E78" s="109">
        <v>0</v>
      </c>
      <c r="F78" s="109">
        <v>0</v>
      </c>
      <c r="G78" s="109">
        <v>0</v>
      </c>
      <c r="H78" s="109">
        <v>0</v>
      </c>
      <c r="I78" s="110"/>
      <c r="J78" s="111">
        <v>0</v>
      </c>
      <c r="K78" s="111">
        <v>0</v>
      </c>
      <c r="L78" s="111">
        <v>0</v>
      </c>
      <c r="M78" s="111">
        <v>0</v>
      </c>
      <c r="O78" s="112">
        <v>0</v>
      </c>
      <c r="P78" s="112">
        <v>0</v>
      </c>
      <c r="Q78" s="113">
        <v>0</v>
      </c>
      <c r="R78" s="114">
        <v>0</v>
      </c>
      <c r="S78" s="107"/>
      <c r="U78" s="104"/>
      <c r="V78" s="105"/>
      <c r="W78" s="105"/>
      <c r="X78" s="106"/>
      <c r="KE78" s="88"/>
    </row>
    <row r="79" spans="2:291" x14ac:dyDescent="0.15">
      <c r="B79" s="235"/>
      <c r="C79" s="236"/>
      <c r="D79" s="108">
        <v>2019</v>
      </c>
      <c r="E79" s="109">
        <v>0</v>
      </c>
      <c r="F79" s="109">
        <v>0</v>
      </c>
      <c r="G79" s="109">
        <v>0</v>
      </c>
      <c r="H79" s="109">
        <v>0</v>
      </c>
      <c r="I79" s="110"/>
      <c r="J79" s="111">
        <v>0</v>
      </c>
      <c r="K79" s="111">
        <v>0</v>
      </c>
      <c r="L79" s="111">
        <v>0</v>
      </c>
      <c r="M79" s="111">
        <v>0</v>
      </c>
      <c r="O79" s="112">
        <v>0</v>
      </c>
      <c r="P79" s="112">
        <v>0</v>
      </c>
      <c r="Q79" s="113">
        <v>0</v>
      </c>
      <c r="R79" s="114">
        <v>0</v>
      </c>
      <c r="S79" s="107"/>
      <c r="U79" s="104"/>
      <c r="V79" s="105"/>
      <c r="W79" s="105"/>
      <c r="X79" s="106"/>
      <c r="KE79" s="88"/>
    </row>
    <row r="80" spans="2:291" x14ac:dyDescent="0.15">
      <c r="B80" s="235"/>
      <c r="C80" s="236"/>
      <c r="D80" s="108">
        <v>2020</v>
      </c>
      <c r="E80" s="109">
        <v>0</v>
      </c>
      <c r="F80" s="109">
        <v>0</v>
      </c>
      <c r="G80" s="109">
        <v>0</v>
      </c>
      <c r="H80" s="109">
        <v>0</v>
      </c>
      <c r="I80" s="110"/>
      <c r="J80" s="111">
        <v>0</v>
      </c>
      <c r="K80" s="111">
        <v>0</v>
      </c>
      <c r="L80" s="111">
        <v>0</v>
      </c>
      <c r="M80" s="111">
        <v>0</v>
      </c>
      <c r="O80" s="112">
        <v>0</v>
      </c>
      <c r="P80" s="112">
        <v>0</v>
      </c>
      <c r="Q80" s="113">
        <v>0</v>
      </c>
      <c r="R80" s="114">
        <v>0</v>
      </c>
      <c r="S80" s="107"/>
      <c r="U80" s="104"/>
      <c r="V80" s="105"/>
      <c r="W80" s="105"/>
      <c r="X80" s="106"/>
      <c r="KE80" s="88"/>
    </row>
    <row r="81" spans="2:291" x14ac:dyDescent="0.15">
      <c r="B81" s="235"/>
      <c r="C81" s="236"/>
      <c r="D81" s="108">
        <v>2021</v>
      </c>
      <c r="E81" s="109">
        <v>0</v>
      </c>
      <c r="F81" s="109">
        <v>0</v>
      </c>
      <c r="G81" s="109">
        <v>0</v>
      </c>
      <c r="H81" s="109">
        <v>0</v>
      </c>
      <c r="I81" s="110"/>
      <c r="J81" s="111">
        <v>0</v>
      </c>
      <c r="K81" s="111">
        <v>0</v>
      </c>
      <c r="L81" s="111">
        <v>0</v>
      </c>
      <c r="M81" s="111">
        <v>0</v>
      </c>
      <c r="O81" s="112">
        <v>0</v>
      </c>
      <c r="P81" s="112">
        <v>0</v>
      </c>
      <c r="Q81" s="113">
        <v>0</v>
      </c>
      <c r="R81" s="114">
        <v>0</v>
      </c>
      <c r="S81" s="107"/>
      <c r="U81" s="104"/>
      <c r="V81" s="105"/>
      <c r="W81" s="105"/>
      <c r="X81" s="106"/>
      <c r="KE81" s="88"/>
    </row>
    <row r="82" spans="2:291" x14ac:dyDescent="0.15">
      <c r="B82" s="235"/>
      <c r="C82" s="236"/>
      <c r="D82" s="115" t="s">
        <v>59</v>
      </c>
      <c r="E82" s="116">
        <v>0</v>
      </c>
      <c r="F82" s="116">
        <v>0</v>
      </c>
      <c r="G82" s="116">
        <v>0</v>
      </c>
      <c r="H82" s="116">
        <v>0</v>
      </c>
      <c r="I82" s="110"/>
      <c r="J82" s="117">
        <v>0</v>
      </c>
      <c r="K82" s="117">
        <v>0</v>
      </c>
      <c r="L82" s="117">
        <v>0</v>
      </c>
      <c r="M82" s="117">
        <v>0</v>
      </c>
      <c r="O82" s="112">
        <v>0</v>
      </c>
      <c r="P82" s="112">
        <v>0</v>
      </c>
      <c r="Q82" s="113">
        <v>0</v>
      </c>
      <c r="R82" s="114">
        <v>0</v>
      </c>
      <c r="S82" s="107"/>
      <c r="U82" s="104"/>
      <c r="V82" s="105"/>
      <c r="W82" s="105"/>
      <c r="X82" s="106"/>
      <c r="KE82" s="88"/>
    </row>
    <row r="83" spans="2:291" x14ac:dyDescent="0.15">
      <c r="B83" s="235"/>
      <c r="C83" s="237" t="s">
        <v>60</v>
      </c>
      <c r="D83" s="51">
        <v>2017</v>
      </c>
      <c r="E83" s="118">
        <v>0</v>
      </c>
      <c r="F83" s="118">
        <v>0</v>
      </c>
      <c r="G83" s="118">
        <v>0</v>
      </c>
      <c r="H83" s="118">
        <v>0</v>
      </c>
      <c r="I83" s="110"/>
      <c r="J83" s="118">
        <v>0</v>
      </c>
      <c r="K83" s="118">
        <v>0</v>
      </c>
      <c r="L83" s="118">
        <v>0</v>
      </c>
      <c r="M83" s="118">
        <v>0</v>
      </c>
      <c r="O83" s="112">
        <v>0</v>
      </c>
      <c r="P83" s="112">
        <v>0</v>
      </c>
      <c r="Q83" s="113">
        <v>0</v>
      </c>
      <c r="R83" s="114">
        <v>0</v>
      </c>
      <c r="S83" s="107"/>
      <c r="U83" s="104"/>
      <c r="V83" s="105"/>
      <c r="W83" s="105"/>
      <c r="X83" s="106"/>
      <c r="KE83" s="88"/>
    </row>
    <row r="84" spans="2:291" x14ac:dyDescent="0.15">
      <c r="B84" s="235"/>
      <c r="C84" s="237"/>
      <c r="D84" s="51">
        <v>2018</v>
      </c>
      <c r="E84" s="118">
        <v>0</v>
      </c>
      <c r="F84" s="118">
        <v>0</v>
      </c>
      <c r="G84" s="118">
        <v>0</v>
      </c>
      <c r="H84" s="118">
        <v>0</v>
      </c>
      <c r="I84" s="110"/>
      <c r="J84" s="118">
        <v>0</v>
      </c>
      <c r="K84" s="118">
        <v>0</v>
      </c>
      <c r="L84" s="118">
        <v>0</v>
      </c>
      <c r="M84" s="118">
        <v>0</v>
      </c>
      <c r="O84" s="112">
        <v>0</v>
      </c>
      <c r="P84" s="112">
        <v>0</v>
      </c>
      <c r="Q84" s="113">
        <v>0</v>
      </c>
      <c r="R84" s="114">
        <v>0</v>
      </c>
      <c r="S84" s="107"/>
      <c r="U84" s="104"/>
      <c r="V84" s="105"/>
      <c r="W84" s="105"/>
      <c r="X84" s="106"/>
      <c r="KE84" s="88"/>
    </row>
    <row r="85" spans="2:291" x14ac:dyDescent="0.15">
      <c r="B85" s="235"/>
      <c r="C85" s="237"/>
      <c r="D85" s="51">
        <v>2019</v>
      </c>
      <c r="E85" s="118">
        <v>0</v>
      </c>
      <c r="F85" s="118">
        <v>0</v>
      </c>
      <c r="G85" s="118">
        <v>0</v>
      </c>
      <c r="H85" s="118">
        <v>0</v>
      </c>
      <c r="I85" s="110"/>
      <c r="J85" s="118">
        <v>0</v>
      </c>
      <c r="K85" s="118">
        <v>0</v>
      </c>
      <c r="L85" s="118">
        <v>0</v>
      </c>
      <c r="M85" s="118">
        <v>0</v>
      </c>
      <c r="O85" s="112">
        <v>0</v>
      </c>
      <c r="P85" s="112">
        <v>0</v>
      </c>
      <c r="Q85" s="113">
        <v>0</v>
      </c>
      <c r="R85" s="114">
        <v>0</v>
      </c>
      <c r="S85" s="107"/>
      <c r="U85" s="104"/>
      <c r="V85" s="105"/>
      <c r="W85" s="105"/>
      <c r="X85" s="106"/>
      <c r="KE85" s="88"/>
    </row>
    <row r="86" spans="2:291" x14ac:dyDescent="0.15">
      <c r="B86" s="235"/>
      <c r="C86" s="237"/>
      <c r="D86" s="51">
        <v>2020</v>
      </c>
      <c r="E86" s="118">
        <v>0</v>
      </c>
      <c r="F86" s="118">
        <v>0</v>
      </c>
      <c r="G86" s="118">
        <v>0</v>
      </c>
      <c r="H86" s="118">
        <v>0</v>
      </c>
      <c r="I86" s="110"/>
      <c r="J86" s="118">
        <v>0</v>
      </c>
      <c r="K86" s="118">
        <v>0</v>
      </c>
      <c r="L86" s="118">
        <v>0</v>
      </c>
      <c r="M86" s="118">
        <v>0</v>
      </c>
      <c r="O86" s="112">
        <v>0</v>
      </c>
      <c r="P86" s="112">
        <v>0</v>
      </c>
      <c r="Q86" s="113">
        <v>0</v>
      </c>
      <c r="R86" s="114">
        <v>0</v>
      </c>
      <c r="S86" s="107"/>
      <c r="U86" s="104"/>
      <c r="V86" s="105"/>
      <c r="W86" s="105"/>
      <c r="X86" s="106"/>
      <c r="KE86" s="88"/>
    </row>
    <row r="87" spans="2:291" x14ac:dyDescent="0.15">
      <c r="B87" s="235"/>
      <c r="C87" s="237"/>
      <c r="D87" s="51">
        <v>2021</v>
      </c>
      <c r="E87" s="118">
        <v>0</v>
      </c>
      <c r="F87" s="118">
        <v>0</v>
      </c>
      <c r="G87" s="118">
        <v>0</v>
      </c>
      <c r="H87" s="118">
        <v>0</v>
      </c>
      <c r="I87" s="110"/>
      <c r="J87" s="118">
        <v>0</v>
      </c>
      <c r="K87" s="118">
        <v>0</v>
      </c>
      <c r="L87" s="118">
        <v>0</v>
      </c>
      <c r="M87" s="118">
        <v>0</v>
      </c>
      <c r="O87" s="112">
        <v>0</v>
      </c>
      <c r="P87" s="112">
        <v>0</v>
      </c>
      <c r="Q87" s="113">
        <v>0</v>
      </c>
      <c r="R87" s="114">
        <v>0</v>
      </c>
      <c r="S87" s="107"/>
      <c r="U87" s="104"/>
      <c r="V87" s="105"/>
      <c r="W87" s="105"/>
      <c r="X87" s="106"/>
      <c r="KE87" s="88"/>
    </row>
    <row r="88" spans="2:291" x14ac:dyDescent="0.15">
      <c r="B88" s="235"/>
      <c r="C88" s="237"/>
      <c r="D88" s="119" t="s">
        <v>59</v>
      </c>
      <c r="E88" s="120">
        <v>0</v>
      </c>
      <c r="F88" s="120">
        <v>0</v>
      </c>
      <c r="G88" s="120">
        <v>0</v>
      </c>
      <c r="H88" s="120">
        <v>0</v>
      </c>
      <c r="I88" s="110"/>
      <c r="J88" s="120">
        <v>0</v>
      </c>
      <c r="K88" s="120">
        <v>0</v>
      </c>
      <c r="L88" s="120">
        <v>0</v>
      </c>
      <c r="M88" s="120">
        <v>0</v>
      </c>
      <c r="O88" s="112">
        <v>0</v>
      </c>
      <c r="P88" s="112">
        <v>0</v>
      </c>
      <c r="Q88" s="113">
        <v>0</v>
      </c>
      <c r="R88" s="114">
        <v>0</v>
      </c>
      <c r="S88" s="107"/>
      <c r="U88" s="104"/>
      <c r="V88" s="105"/>
      <c r="W88" s="105"/>
      <c r="X88" s="106"/>
      <c r="KE88" s="88"/>
    </row>
    <row r="89" spans="2:291" x14ac:dyDescent="0.15">
      <c r="B89" s="235">
        <v>0</v>
      </c>
      <c r="C89" s="236" t="s">
        <v>58</v>
      </c>
      <c r="D89" s="108">
        <v>2017</v>
      </c>
      <c r="E89" s="109">
        <v>0</v>
      </c>
      <c r="F89" s="109">
        <v>0</v>
      </c>
      <c r="G89" s="109">
        <v>0</v>
      </c>
      <c r="H89" s="109">
        <v>0</v>
      </c>
      <c r="I89" s="110"/>
      <c r="J89" s="111">
        <v>0</v>
      </c>
      <c r="K89" s="111">
        <v>0</v>
      </c>
      <c r="L89" s="111">
        <v>0</v>
      </c>
      <c r="M89" s="111">
        <v>0</v>
      </c>
      <c r="O89" s="112">
        <v>0</v>
      </c>
      <c r="P89" s="112">
        <v>0</v>
      </c>
      <c r="Q89" s="113">
        <v>0</v>
      </c>
      <c r="R89" s="114">
        <v>0</v>
      </c>
      <c r="S89" s="107"/>
      <c r="U89" s="104"/>
      <c r="V89" s="105"/>
      <c r="W89" s="105"/>
      <c r="X89" s="106"/>
      <c r="KE89" s="88"/>
    </row>
    <row r="90" spans="2:291" x14ac:dyDescent="0.15">
      <c r="B90" s="235"/>
      <c r="C90" s="236"/>
      <c r="D90" s="108">
        <v>2018</v>
      </c>
      <c r="E90" s="109">
        <v>0</v>
      </c>
      <c r="F90" s="109">
        <v>0</v>
      </c>
      <c r="G90" s="109">
        <v>0</v>
      </c>
      <c r="H90" s="109">
        <v>0</v>
      </c>
      <c r="I90" s="110"/>
      <c r="J90" s="111">
        <v>0</v>
      </c>
      <c r="K90" s="111">
        <v>0</v>
      </c>
      <c r="L90" s="111">
        <v>0</v>
      </c>
      <c r="M90" s="111">
        <v>0</v>
      </c>
      <c r="O90" s="112">
        <v>0</v>
      </c>
      <c r="P90" s="112">
        <v>0</v>
      </c>
      <c r="Q90" s="113">
        <v>0</v>
      </c>
      <c r="R90" s="114">
        <v>0</v>
      </c>
      <c r="S90" s="107"/>
      <c r="U90" s="104"/>
      <c r="V90" s="105"/>
      <c r="W90" s="105"/>
      <c r="X90" s="106"/>
      <c r="KE90" s="88"/>
    </row>
    <row r="91" spans="2:291" x14ac:dyDescent="0.15">
      <c r="B91" s="235"/>
      <c r="C91" s="236"/>
      <c r="D91" s="108">
        <v>2019</v>
      </c>
      <c r="E91" s="109">
        <v>0</v>
      </c>
      <c r="F91" s="109">
        <v>0</v>
      </c>
      <c r="G91" s="109">
        <v>0</v>
      </c>
      <c r="H91" s="109">
        <v>0</v>
      </c>
      <c r="I91" s="110"/>
      <c r="J91" s="111">
        <v>0</v>
      </c>
      <c r="K91" s="111">
        <v>0</v>
      </c>
      <c r="L91" s="111">
        <v>0</v>
      </c>
      <c r="M91" s="111">
        <v>0</v>
      </c>
      <c r="O91" s="112">
        <v>0</v>
      </c>
      <c r="P91" s="112">
        <v>0</v>
      </c>
      <c r="Q91" s="113">
        <v>0</v>
      </c>
      <c r="R91" s="114">
        <v>0</v>
      </c>
      <c r="S91" s="107"/>
      <c r="U91" s="104"/>
      <c r="V91" s="105"/>
      <c r="W91" s="105"/>
      <c r="X91" s="106"/>
      <c r="KE91" s="88"/>
    </row>
    <row r="92" spans="2:291" x14ac:dyDescent="0.15">
      <c r="B92" s="235"/>
      <c r="C92" s="236"/>
      <c r="D92" s="108">
        <v>2020</v>
      </c>
      <c r="E92" s="109">
        <v>0</v>
      </c>
      <c r="F92" s="109">
        <v>0</v>
      </c>
      <c r="G92" s="109">
        <v>0</v>
      </c>
      <c r="H92" s="109">
        <v>0</v>
      </c>
      <c r="I92" s="110"/>
      <c r="J92" s="111">
        <v>0</v>
      </c>
      <c r="K92" s="111">
        <v>0</v>
      </c>
      <c r="L92" s="111">
        <v>0</v>
      </c>
      <c r="M92" s="111">
        <v>0</v>
      </c>
      <c r="O92" s="112">
        <v>0</v>
      </c>
      <c r="P92" s="112">
        <v>0</v>
      </c>
      <c r="Q92" s="113">
        <v>0</v>
      </c>
      <c r="R92" s="114">
        <v>0</v>
      </c>
      <c r="S92" s="107"/>
      <c r="U92" s="104"/>
      <c r="V92" s="105"/>
      <c r="W92" s="105"/>
      <c r="X92" s="106"/>
      <c r="KE92" s="88"/>
    </row>
    <row r="93" spans="2:291" x14ac:dyDescent="0.15">
      <c r="B93" s="235"/>
      <c r="C93" s="236"/>
      <c r="D93" s="108">
        <v>2021</v>
      </c>
      <c r="E93" s="109">
        <v>0</v>
      </c>
      <c r="F93" s="109">
        <v>0</v>
      </c>
      <c r="G93" s="109">
        <v>0</v>
      </c>
      <c r="H93" s="109">
        <v>0</v>
      </c>
      <c r="I93" s="110"/>
      <c r="J93" s="111">
        <v>0</v>
      </c>
      <c r="K93" s="111">
        <v>0</v>
      </c>
      <c r="L93" s="111">
        <v>0</v>
      </c>
      <c r="M93" s="111">
        <v>0</v>
      </c>
      <c r="O93" s="112">
        <v>0</v>
      </c>
      <c r="P93" s="112">
        <v>0</v>
      </c>
      <c r="Q93" s="113">
        <v>0</v>
      </c>
      <c r="R93" s="114">
        <v>0</v>
      </c>
      <c r="S93" s="107"/>
      <c r="U93" s="104"/>
      <c r="V93" s="105"/>
      <c r="W93" s="105"/>
      <c r="X93" s="106"/>
      <c r="KE93" s="88"/>
    </row>
    <row r="94" spans="2:291" x14ac:dyDescent="0.15">
      <c r="B94" s="235"/>
      <c r="C94" s="236"/>
      <c r="D94" s="115" t="s">
        <v>59</v>
      </c>
      <c r="E94" s="116">
        <v>0</v>
      </c>
      <c r="F94" s="116">
        <v>0</v>
      </c>
      <c r="G94" s="116">
        <v>0</v>
      </c>
      <c r="H94" s="116">
        <v>0</v>
      </c>
      <c r="I94" s="110"/>
      <c r="J94" s="117">
        <v>0</v>
      </c>
      <c r="K94" s="117">
        <v>0</v>
      </c>
      <c r="L94" s="117">
        <v>0</v>
      </c>
      <c r="M94" s="117">
        <v>0</v>
      </c>
      <c r="O94" s="112">
        <v>0</v>
      </c>
      <c r="P94" s="112">
        <v>0</v>
      </c>
      <c r="Q94" s="113">
        <v>0</v>
      </c>
      <c r="R94" s="114">
        <v>0</v>
      </c>
      <c r="S94" s="107"/>
      <c r="U94" s="104"/>
      <c r="V94" s="105"/>
      <c r="W94" s="105"/>
      <c r="X94" s="106"/>
      <c r="KE94" s="88"/>
    </row>
    <row r="95" spans="2:291" x14ac:dyDescent="0.15">
      <c r="B95" s="235"/>
      <c r="C95" s="237" t="s">
        <v>60</v>
      </c>
      <c r="D95" s="51">
        <v>2017</v>
      </c>
      <c r="E95" s="118">
        <v>0</v>
      </c>
      <c r="F95" s="118">
        <v>0</v>
      </c>
      <c r="G95" s="118">
        <v>0</v>
      </c>
      <c r="H95" s="118">
        <v>0</v>
      </c>
      <c r="I95" s="110"/>
      <c r="J95" s="118">
        <v>0</v>
      </c>
      <c r="K95" s="118">
        <v>0</v>
      </c>
      <c r="L95" s="118">
        <v>0</v>
      </c>
      <c r="M95" s="118">
        <v>0</v>
      </c>
      <c r="O95" s="112">
        <v>0</v>
      </c>
      <c r="P95" s="112">
        <v>0</v>
      </c>
      <c r="Q95" s="113">
        <v>0</v>
      </c>
      <c r="R95" s="114">
        <v>0</v>
      </c>
      <c r="S95" s="107"/>
      <c r="U95" s="104"/>
      <c r="V95" s="105"/>
      <c r="W95" s="105"/>
      <c r="X95" s="106"/>
      <c r="KE95" s="88"/>
    </row>
    <row r="96" spans="2:291" x14ac:dyDescent="0.15">
      <c r="B96" s="235"/>
      <c r="C96" s="237"/>
      <c r="D96" s="51">
        <v>2018</v>
      </c>
      <c r="E96" s="118">
        <v>0</v>
      </c>
      <c r="F96" s="118">
        <v>0</v>
      </c>
      <c r="G96" s="118">
        <v>0</v>
      </c>
      <c r="H96" s="118">
        <v>0</v>
      </c>
      <c r="I96" s="110"/>
      <c r="J96" s="118">
        <v>0</v>
      </c>
      <c r="K96" s="118">
        <v>0</v>
      </c>
      <c r="L96" s="118">
        <v>0</v>
      </c>
      <c r="M96" s="118">
        <v>0</v>
      </c>
      <c r="O96" s="112">
        <v>0</v>
      </c>
      <c r="P96" s="112">
        <v>0</v>
      </c>
      <c r="Q96" s="113">
        <v>0</v>
      </c>
      <c r="R96" s="114">
        <v>0</v>
      </c>
      <c r="S96" s="107"/>
      <c r="U96" s="104"/>
      <c r="V96" s="105"/>
      <c r="W96" s="105"/>
      <c r="X96" s="106"/>
      <c r="KE96" s="88"/>
    </row>
    <row r="97" spans="2:291" x14ac:dyDescent="0.15">
      <c r="B97" s="235"/>
      <c r="C97" s="237"/>
      <c r="D97" s="51">
        <v>2019</v>
      </c>
      <c r="E97" s="118">
        <v>0</v>
      </c>
      <c r="F97" s="118">
        <v>0</v>
      </c>
      <c r="G97" s="118">
        <v>0</v>
      </c>
      <c r="H97" s="118">
        <v>0</v>
      </c>
      <c r="I97" s="110"/>
      <c r="J97" s="118">
        <v>0</v>
      </c>
      <c r="K97" s="118">
        <v>0</v>
      </c>
      <c r="L97" s="118">
        <v>0</v>
      </c>
      <c r="M97" s="118">
        <v>0</v>
      </c>
      <c r="O97" s="112">
        <v>0</v>
      </c>
      <c r="P97" s="112">
        <v>0</v>
      </c>
      <c r="Q97" s="113">
        <v>0</v>
      </c>
      <c r="R97" s="114">
        <v>0</v>
      </c>
      <c r="S97" s="107"/>
      <c r="U97" s="104"/>
      <c r="V97" s="105"/>
      <c r="W97" s="105"/>
      <c r="X97" s="106"/>
      <c r="KE97" s="88"/>
    </row>
    <row r="98" spans="2:291" x14ac:dyDescent="0.15">
      <c r="B98" s="235"/>
      <c r="C98" s="237"/>
      <c r="D98" s="51">
        <v>2020</v>
      </c>
      <c r="E98" s="118">
        <v>0</v>
      </c>
      <c r="F98" s="118">
        <v>0</v>
      </c>
      <c r="G98" s="118">
        <v>0</v>
      </c>
      <c r="H98" s="118">
        <v>0</v>
      </c>
      <c r="I98" s="110"/>
      <c r="J98" s="118">
        <v>0</v>
      </c>
      <c r="K98" s="118">
        <v>0</v>
      </c>
      <c r="L98" s="118">
        <v>0</v>
      </c>
      <c r="M98" s="118">
        <v>0</v>
      </c>
      <c r="O98" s="112">
        <v>0</v>
      </c>
      <c r="P98" s="112">
        <v>0</v>
      </c>
      <c r="Q98" s="113">
        <v>0</v>
      </c>
      <c r="R98" s="114">
        <v>0</v>
      </c>
      <c r="S98" s="107"/>
      <c r="U98" s="104"/>
      <c r="V98" s="105"/>
      <c r="W98" s="105"/>
      <c r="X98" s="106"/>
      <c r="KE98" s="88"/>
    </row>
    <row r="99" spans="2:291" x14ac:dyDescent="0.15">
      <c r="B99" s="235"/>
      <c r="C99" s="237"/>
      <c r="D99" s="51">
        <v>2021</v>
      </c>
      <c r="E99" s="118">
        <v>0</v>
      </c>
      <c r="F99" s="118">
        <v>0</v>
      </c>
      <c r="G99" s="118">
        <v>0</v>
      </c>
      <c r="H99" s="118">
        <v>0</v>
      </c>
      <c r="I99" s="110"/>
      <c r="J99" s="118">
        <v>0</v>
      </c>
      <c r="K99" s="118">
        <v>0</v>
      </c>
      <c r="L99" s="118">
        <v>0</v>
      </c>
      <c r="M99" s="118">
        <v>0</v>
      </c>
      <c r="O99" s="112">
        <v>0</v>
      </c>
      <c r="P99" s="112">
        <v>0</v>
      </c>
      <c r="Q99" s="113">
        <v>0</v>
      </c>
      <c r="R99" s="114">
        <v>0</v>
      </c>
      <c r="S99" s="107"/>
      <c r="U99" s="104"/>
      <c r="V99" s="105"/>
      <c r="W99" s="105"/>
      <c r="X99" s="106"/>
      <c r="KE99" s="88"/>
    </row>
    <row r="100" spans="2:291" x14ac:dyDescent="0.15">
      <c r="B100" s="235"/>
      <c r="C100" s="237"/>
      <c r="D100" s="119" t="s">
        <v>59</v>
      </c>
      <c r="E100" s="120">
        <v>0</v>
      </c>
      <c r="F100" s="120">
        <v>0</v>
      </c>
      <c r="G100" s="120">
        <v>0</v>
      </c>
      <c r="H100" s="120">
        <v>0</v>
      </c>
      <c r="I100" s="110"/>
      <c r="J100" s="120">
        <v>0</v>
      </c>
      <c r="K100" s="120">
        <v>0</v>
      </c>
      <c r="L100" s="120">
        <v>0</v>
      </c>
      <c r="M100" s="120">
        <v>0</v>
      </c>
      <c r="O100" s="112">
        <v>0</v>
      </c>
      <c r="P100" s="112">
        <v>0</v>
      </c>
      <c r="Q100" s="113">
        <v>0</v>
      </c>
      <c r="R100" s="114">
        <v>0</v>
      </c>
      <c r="S100" s="107"/>
      <c r="U100" s="104"/>
      <c r="V100" s="105"/>
      <c r="W100" s="105"/>
      <c r="X100" s="106"/>
      <c r="KE100" s="88"/>
    </row>
    <row r="101" spans="2:291" x14ac:dyDescent="0.15">
      <c r="B101" s="235">
        <v>0</v>
      </c>
      <c r="C101" s="236" t="s">
        <v>58</v>
      </c>
      <c r="D101" s="108">
        <v>2017</v>
      </c>
      <c r="E101" s="109">
        <v>0</v>
      </c>
      <c r="F101" s="109">
        <v>0</v>
      </c>
      <c r="G101" s="109">
        <v>0</v>
      </c>
      <c r="H101" s="109">
        <v>0</v>
      </c>
      <c r="I101" s="110"/>
      <c r="J101" s="111">
        <v>0</v>
      </c>
      <c r="K101" s="111">
        <v>0</v>
      </c>
      <c r="L101" s="111">
        <v>0</v>
      </c>
      <c r="M101" s="111">
        <v>0</v>
      </c>
      <c r="O101" s="112">
        <v>0</v>
      </c>
      <c r="P101" s="112">
        <v>0</v>
      </c>
      <c r="Q101" s="113">
        <v>0</v>
      </c>
      <c r="R101" s="114">
        <v>0</v>
      </c>
      <c r="S101" s="107"/>
      <c r="U101" s="104"/>
      <c r="V101" s="105"/>
      <c r="W101" s="105"/>
      <c r="X101" s="106"/>
      <c r="KE101" s="88"/>
    </row>
    <row r="102" spans="2:291" x14ac:dyDescent="0.15">
      <c r="B102" s="235"/>
      <c r="C102" s="236"/>
      <c r="D102" s="108">
        <v>2018</v>
      </c>
      <c r="E102" s="109">
        <v>0</v>
      </c>
      <c r="F102" s="109">
        <v>0</v>
      </c>
      <c r="G102" s="109">
        <v>0</v>
      </c>
      <c r="H102" s="109">
        <v>0</v>
      </c>
      <c r="I102" s="110"/>
      <c r="J102" s="111">
        <v>0</v>
      </c>
      <c r="K102" s="111">
        <v>0</v>
      </c>
      <c r="L102" s="111">
        <v>0</v>
      </c>
      <c r="M102" s="111">
        <v>0</v>
      </c>
      <c r="O102" s="112">
        <v>0</v>
      </c>
      <c r="P102" s="112">
        <v>0</v>
      </c>
      <c r="Q102" s="113">
        <v>0</v>
      </c>
      <c r="R102" s="114">
        <v>0</v>
      </c>
      <c r="S102" s="107"/>
      <c r="U102" s="104"/>
      <c r="V102" s="105"/>
      <c r="W102" s="105"/>
      <c r="X102" s="106"/>
      <c r="KE102" s="88"/>
    </row>
    <row r="103" spans="2:291" x14ac:dyDescent="0.15">
      <c r="B103" s="235"/>
      <c r="C103" s="236"/>
      <c r="D103" s="108">
        <v>2019</v>
      </c>
      <c r="E103" s="109">
        <v>0</v>
      </c>
      <c r="F103" s="109">
        <v>0</v>
      </c>
      <c r="G103" s="109">
        <v>0</v>
      </c>
      <c r="H103" s="109">
        <v>0</v>
      </c>
      <c r="I103" s="110"/>
      <c r="J103" s="111">
        <v>0</v>
      </c>
      <c r="K103" s="111">
        <v>0</v>
      </c>
      <c r="L103" s="111">
        <v>0</v>
      </c>
      <c r="M103" s="111">
        <v>0</v>
      </c>
      <c r="O103" s="112">
        <v>0</v>
      </c>
      <c r="P103" s="112">
        <v>0</v>
      </c>
      <c r="Q103" s="113">
        <v>0</v>
      </c>
      <c r="R103" s="114">
        <v>0</v>
      </c>
      <c r="S103" s="107"/>
      <c r="U103" s="104"/>
      <c r="V103" s="105"/>
      <c r="W103" s="105"/>
      <c r="X103" s="106"/>
      <c r="KE103" s="88"/>
    </row>
    <row r="104" spans="2:291" x14ac:dyDescent="0.15">
      <c r="B104" s="235"/>
      <c r="C104" s="236"/>
      <c r="D104" s="108">
        <v>2020</v>
      </c>
      <c r="E104" s="109">
        <v>0</v>
      </c>
      <c r="F104" s="109">
        <v>0</v>
      </c>
      <c r="G104" s="109">
        <v>0</v>
      </c>
      <c r="H104" s="109">
        <v>0</v>
      </c>
      <c r="I104" s="110"/>
      <c r="J104" s="111">
        <v>0</v>
      </c>
      <c r="K104" s="111">
        <v>0</v>
      </c>
      <c r="L104" s="111">
        <v>0</v>
      </c>
      <c r="M104" s="111">
        <v>0</v>
      </c>
      <c r="O104" s="112">
        <v>0</v>
      </c>
      <c r="P104" s="112">
        <v>0</v>
      </c>
      <c r="Q104" s="113">
        <v>0</v>
      </c>
      <c r="R104" s="114">
        <v>0</v>
      </c>
      <c r="S104" s="107"/>
      <c r="U104" s="104"/>
      <c r="V104" s="105"/>
      <c r="W104" s="105"/>
      <c r="X104" s="106"/>
      <c r="KE104" s="88"/>
    </row>
    <row r="105" spans="2:291" x14ac:dyDescent="0.15">
      <c r="B105" s="235"/>
      <c r="C105" s="236"/>
      <c r="D105" s="108">
        <v>2021</v>
      </c>
      <c r="E105" s="109">
        <v>0</v>
      </c>
      <c r="F105" s="109">
        <v>0</v>
      </c>
      <c r="G105" s="109">
        <v>0</v>
      </c>
      <c r="H105" s="109">
        <v>0</v>
      </c>
      <c r="I105" s="110"/>
      <c r="J105" s="111">
        <v>0</v>
      </c>
      <c r="K105" s="111">
        <v>0</v>
      </c>
      <c r="L105" s="111">
        <v>0</v>
      </c>
      <c r="M105" s="111">
        <v>0</v>
      </c>
      <c r="O105" s="112">
        <v>0</v>
      </c>
      <c r="P105" s="112">
        <v>0</v>
      </c>
      <c r="Q105" s="113">
        <v>0</v>
      </c>
      <c r="R105" s="114">
        <v>0</v>
      </c>
      <c r="S105" s="107"/>
      <c r="U105" s="104"/>
      <c r="V105" s="105"/>
      <c r="W105" s="105"/>
      <c r="X105" s="106"/>
      <c r="KE105" s="88"/>
    </row>
    <row r="106" spans="2:291" x14ac:dyDescent="0.15">
      <c r="B106" s="235"/>
      <c r="C106" s="236"/>
      <c r="D106" s="115" t="s">
        <v>59</v>
      </c>
      <c r="E106" s="116">
        <v>0</v>
      </c>
      <c r="F106" s="116">
        <v>0</v>
      </c>
      <c r="G106" s="116">
        <v>0</v>
      </c>
      <c r="H106" s="116">
        <v>0</v>
      </c>
      <c r="I106" s="110"/>
      <c r="J106" s="117">
        <v>0</v>
      </c>
      <c r="K106" s="117">
        <v>0</v>
      </c>
      <c r="L106" s="117">
        <v>0</v>
      </c>
      <c r="M106" s="117">
        <v>0</v>
      </c>
      <c r="O106" s="112">
        <v>0</v>
      </c>
      <c r="P106" s="112">
        <v>0</v>
      </c>
      <c r="Q106" s="113">
        <v>0</v>
      </c>
      <c r="R106" s="114">
        <v>0</v>
      </c>
      <c r="S106" s="107"/>
      <c r="U106" s="104"/>
      <c r="V106" s="105"/>
      <c r="W106" s="105"/>
      <c r="X106" s="106"/>
      <c r="KE106" s="88"/>
    </row>
    <row r="107" spans="2:291" x14ac:dyDescent="0.15">
      <c r="B107" s="235"/>
      <c r="C107" s="237" t="s">
        <v>60</v>
      </c>
      <c r="D107" s="51">
        <v>2017</v>
      </c>
      <c r="E107" s="118">
        <v>0</v>
      </c>
      <c r="F107" s="118">
        <v>0</v>
      </c>
      <c r="G107" s="118">
        <v>0</v>
      </c>
      <c r="H107" s="118">
        <v>0</v>
      </c>
      <c r="I107" s="110"/>
      <c r="J107" s="118">
        <v>0</v>
      </c>
      <c r="K107" s="118">
        <v>0</v>
      </c>
      <c r="L107" s="118">
        <v>0</v>
      </c>
      <c r="M107" s="118">
        <v>0</v>
      </c>
      <c r="O107" s="112">
        <v>0</v>
      </c>
      <c r="P107" s="112">
        <v>0</v>
      </c>
      <c r="Q107" s="113">
        <v>0</v>
      </c>
      <c r="R107" s="114">
        <v>0</v>
      </c>
      <c r="S107" s="107"/>
      <c r="U107" s="104"/>
      <c r="V107" s="105"/>
      <c r="W107" s="105"/>
      <c r="X107" s="106"/>
      <c r="KE107" s="88"/>
    </row>
    <row r="108" spans="2:291" x14ac:dyDescent="0.15">
      <c r="B108" s="235"/>
      <c r="C108" s="237"/>
      <c r="D108" s="51">
        <v>2018</v>
      </c>
      <c r="E108" s="118">
        <v>0</v>
      </c>
      <c r="F108" s="118">
        <v>0</v>
      </c>
      <c r="G108" s="118">
        <v>0</v>
      </c>
      <c r="H108" s="118">
        <v>0</v>
      </c>
      <c r="I108" s="110"/>
      <c r="J108" s="118">
        <v>0</v>
      </c>
      <c r="K108" s="118">
        <v>0</v>
      </c>
      <c r="L108" s="118">
        <v>0</v>
      </c>
      <c r="M108" s="118">
        <v>0</v>
      </c>
      <c r="O108" s="112">
        <v>0</v>
      </c>
      <c r="P108" s="112">
        <v>0</v>
      </c>
      <c r="Q108" s="113">
        <v>0</v>
      </c>
      <c r="R108" s="114">
        <v>0</v>
      </c>
      <c r="S108" s="107"/>
      <c r="U108" s="104"/>
      <c r="V108" s="105"/>
      <c r="W108" s="105"/>
      <c r="X108" s="106"/>
      <c r="KE108" s="88"/>
    </row>
    <row r="109" spans="2:291" x14ac:dyDescent="0.15">
      <c r="B109" s="235"/>
      <c r="C109" s="237"/>
      <c r="D109" s="51">
        <v>2019</v>
      </c>
      <c r="E109" s="118">
        <v>0</v>
      </c>
      <c r="F109" s="118">
        <v>0</v>
      </c>
      <c r="G109" s="118">
        <v>0</v>
      </c>
      <c r="H109" s="118">
        <v>0</v>
      </c>
      <c r="I109" s="110"/>
      <c r="J109" s="118">
        <v>0</v>
      </c>
      <c r="K109" s="118">
        <v>0</v>
      </c>
      <c r="L109" s="118">
        <v>0</v>
      </c>
      <c r="M109" s="118">
        <v>0</v>
      </c>
      <c r="O109" s="112">
        <v>0</v>
      </c>
      <c r="P109" s="112">
        <v>0</v>
      </c>
      <c r="Q109" s="113">
        <v>0</v>
      </c>
      <c r="R109" s="114">
        <v>0</v>
      </c>
      <c r="S109" s="107"/>
      <c r="U109" s="104"/>
      <c r="V109" s="105"/>
      <c r="W109" s="105"/>
      <c r="X109" s="106"/>
      <c r="KE109" s="88"/>
    </row>
    <row r="110" spans="2:291" x14ac:dyDescent="0.15">
      <c r="B110" s="235"/>
      <c r="C110" s="237"/>
      <c r="D110" s="51">
        <v>2020</v>
      </c>
      <c r="E110" s="118">
        <v>0</v>
      </c>
      <c r="F110" s="118">
        <v>0</v>
      </c>
      <c r="G110" s="118">
        <v>0</v>
      </c>
      <c r="H110" s="118">
        <v>0</v>
      </c>
      <c r="I110" s="110"/>
      <c r="J110" s="118">
        <v>0</v>
      </c>
      <c r="K110" s="118">
        <v>0</v>
      </c>
      <c r="L110" s="118">
        <v>0</v>
      </c>
      <c r="M110" s="118">
        <v>0</v>
      </c>
      <c r="O110" s="112">
        <v>0</v>
      </c>
      <c r="P110" s="112">
        <v>0</v>
      </c>
      <c r="Q110" s="113">
        <v>0</v>
      </c>
      <c r="R110" s="114">
        <v>0</v>
      </c>
      <c r="S110" s="107"/>
      <c r="U110" s="104"/>
      <c r="V110" s="105"/>
      <c r="W110" s="105"/>
      <c r="X110" s="106"/>
      <c r="KE110" s="88"/>
    </row>
    <row r="111" spans="2:291" x14ac:dyDescent="0.15">
      <c r="B111" s="235"/>
      <c r="C111" s="237"/>
      <c r="D111" s="51">
        <v>2021</v>
      </c>
      <c r="E111" s="118">
        <v>0</v>
      </c>
      <c r="F111" s="118">
        <v>0</v>
      </c>
      <c r="G111" s="118">
        <v>0</v>
      </c>
      <c r="H111" s="118">
        <v>0</v>
      </c>
      <c r="I111" s="110"/>
      <c r="J111" s="118">
        <v>0</v>
      </c>
      <c r="K111" s="118">
        <v>0</v>
      </c>
      <c r="L111" s="118">
        <v>0</v>
      </c>
      <c r="M111" s="118">
        <v>0</v>
      </c>
      <c r="O111" s="112">
        <v>0</v>
      </c>
      <c r="P111" s="112">
        <v>0</v>
      </c>
      <c r="Q111" s="113">
        <v>0</v>
      </c>
      <c r="R111" s="114">
        <v>0</v>
      </c>
      <c r="S111" s="107"/>
      <c r="U111" s="104"/>
      <c r="V111" s="105"/>
      <c r="W111" s="105"/>
      <c r="X111" s="106"/>
      <c r="KE111" s="88"/>
    </row>
    <row r="112" spans="2:291" x14ac:dyDescent="0.15">
      <c r="B112" s="235"/>
      <c r="C112" s="237"/>
      <c r="D112" s="119" t="s">
        <v>59</v>
      </c>
      <c r="E112" s="120">
        <v>0</v>
      </c>
      <c r="F112" s="120">
        <v>0</v>
      </c>
      <c r="G112" s="120">
        <v>0</v>
      </c>
      <c r="H112" s="120">
        <v>0</v>
      </c>
      <c r="I112" s="110"/>
      <c r="J112" s="120">
        <v>0</v>
      </c>
      <c r="K112" s="120">
        <v>0</v>
      </c>
      <c r="L112" s="120">
        <v>0</v>
      </c>
      <c r="M112" s="120">
        <v>0</v>
      </c>
      <c r="O112" s="112">
        <v>0</v>
      </c>
      <c r="P112" s="112">
        <v>0</v>
      </c>
      <c r="Q112" s="113">
        <v>0</v>
      </c>
      <c r="R112" s="114">
        <v>0</v>
      </c>
      <c r="S112" s="107"/>
      <c r="U112" s="104"/>
      <c r="V112" s="105"/>
      <c r="W112" s="105"/>
      <c r="X112" s="106"/>
      <c r="KE112" s="88"/>
    </row>
    <row r="113" spans="2:291" x14ac:dyDescent="0.15">
      <c r="B113" s="235">
        <v>0</v>
      </c>
      <c r="C113" s="236" t="s">
        <v>58</v>
      </c>
      <c r="D113" s="108">
        <v>2017</v>
      </c>
      <c r="E113" s="109">
        <v>0</v>
      </c>
      <c r="F113" s="109">
        <v>0</v>
      </c>
      <c r="G113" s="109">
        <v>0</v>
      </c>
      <c r="H113" s="109">
        <v>0</v>
      </c>
      <c r="I113" s="110"/>
      <c r="J113" s="111">
        <v>0</v>
      </c>
      <c r="K113" s="111">
        <v>0</v>
      </c>
      <c r="L113" s="111">
        <v>0</v>
      </c>
      <c r="M113" s="111">
        <v>0</v>
      </c>
      <c r="O113" s="112">
        <v>0</v>
      </c>
      <c r="P113" s="112">
        <v>0</v>
      </c>
      <c r="Q113" s="113">
        <v>0</v>
      </c>
      <c r="R113" s="114">
        <v>0</v>
      </c>
      <c r="S113" s="107"/>
      <c r="U113" s="104"/>
      <c r="V113" s="105"/>
      <c r="W113" s="105"/>
      <c r="X113" s="106"/>
      <c r="KE113" s="88"/>
    </row>
    <row r="114" spans="2:291" x14ac:dyDescent="0.15">
      <c r="B114" s="235"/>
      <c r="C114" s="236"/>
      <c r="D114" s="108">
        <v>2018</v>
      </c>
      <c r="E114" s="109">
        <v>0</v>
      </c>
      <c r="F114" s="109">
        <v>0</v>
      </c>
      <c r="G114" s="109">
        <v>0</v>
      </c>
      <c r="H114" s="109">
        <v>0</v>
      </c>
      <c r="I114" s="110"/>
      <c r="J114" s="111">
        <v>0</v>
      </c>
      <c r="K114" s="111">
        <v>0</v>
      </c>
      <c r="L114" s="111">
        <v>0</v>
      </c>
      <c r="M114" s="111">
        <v>0</v>
      </c>
      <c r="O114" s="112">
        <v>0</v>
      </c>
      <c r="P114" s="112">
        <v>0</v>
      </c>
      <c r="Q114" s="113">
        <v>0</v>
      </c>
      <c r="R114" s="114">
        <v>0</v>
      </c>
      <c r="S114" s="107"/>
      <c r="U114" s="104"/>
      <c r="V114" s="105"/>
      <c r="W114" s="105"/>
      <c r="X114" s="106"/>
      <c r="KE114" s="88"/>
    </row>
    <row r="115" spans="2:291" x14ac:dyDescent="0.15">
      <c r="B115" s="235"/>
      <c r="C115" s="236"/>
      <c r="D115" s="108">
        <v>2019</v>
      </c>
      <c r="E115" s="109">
        <v>0</v>
      </c>
      <c r="F115" s="109">
        <v>0</v>
      </c>
      <c r="G115" s="109">
        <v>0</v>
      </c>
      <c r="H115" s="109">
        <v>0</v>
      </c>
      <c r="I115" s="110"/>
      <c r="J115" s="111">
        <v>0</v>
      </c>
      <c r="K115" s="111">
        <v>0</v>
      </c>
      <c r="L115" s="111">
        <v>0</v>
      </c>
      <c r="M115" s="111">
        <v>0</v>
      </c>
      <c r="O115" s="112">
        <v>0</v>
      </c>
      <c r="P115" s="112">
        <v>0</v>
      </c>
      <c r="Q115" s="113">
        <v>0</v>
      </c>
      <c r="R115" s="114">
        <v>0</v>
      </c>
      <c r="S115" s="107"/>
      <c r="U115" s="104"/>
      <c r="V115" s="105"/>
      <c r="W115" s="105"/>
      <c r="X115" s="106"/>
      <c r="KE115" s="88"/>
    </row>
    <row r="116" spans="2:291" x14ac:dyDescent="0.15">
      <c r="B116" s="235"/>
      <c r="C116" s="236"/>
      <c r="D116" s="108">
        <v>2020</v>
      </c>
      <c r="E116" s="109">
        <v>0</v>
      </c>
      <c r="F116" s="109">
        <v>0</v>
      </c>
      <c r="G116" s="109">
        <v>0</v>
      </c>
      <c r="H116" s="109">
        <v>0</v>
      </c>
      <c r="I116" s="110"/>
      <c r="J116" s="111">
        <v>0</v>
      </c>
      <c r="K116" s="111">
        <v>0</v>
      </c>
      <c r="L116" s="111">
        <v>0</v>
      </c>
      <c r="M116" s="111">
        <v>0</v>
      </c>
      <c r="O116" s="112">
        <v>0</v>
      </c>
      <c r="P116" s="112">
        <v>0</v>
      </c>
      <c r="Q116" s="113">
        <v>0</v>
      </c>
      <c r="R116" s="114">
        <v>0</v>
      </c>
      <c r="S116" s="107"/>
      <c r="U116" s="104"/>
      <c r="V116" s="105"/>
      <c r="W116" s="105"/>
      <c r="X116" s="106"/>
      <c r="KE116" s="88"/>
    </row>
    <row r="117" spans="2:291" x14ac:dyDescent="0.15">
      <c r="B117" s="235"/>
      <c r="C117" s="236"/>
      <c r="D117" s="108">
        <v>2021</v>
      </c>
      <c r="E117" s="109">
        <v>0</v>
      </c>
      <c r="F117" s="109">
        <v>0</v>
      </c>
      <c r="G117" s="109">
        <v>0</v>
      </c>
      <c r="H117" s="109">
        <v>0</v>
      </c>
      <c r="I117" s="110"/>
      <c r="J117" s="111">
        <v>0</v>
      </c>
      <c r="K117" s="111">
        <v>0</v>
      </c>
      <c r="L117" s="111">
        <v>0</v>
      </c>
      <c r="M117" s="111">
        <v>0</v>
      </c>
      <c r="O117" s="112">
        <v>0</v>
      </c>
      <c r="P117" s="112">
        <v>0</v>
      </c>
      <c r="Q117" s="113">
        <v>0</v>
      </c>
      <c r="R117" s="114">
        <v>0</v>
      </c>
      <c r="S117" s="107"/>
      <c r="U117" s="104"/>
      <c r="V117" s="105"/>
      <c r="W117" s="105"/>
      <c r="X117" s="106"/>
      <c r="KE117" s="88"/>
    </row>
    <row r="118" spans="2:291" x14ac:dyDescent="0.15">
      <c r="B118" s="235"/>
      <c r="C118" s="236"/>
      <c r="D118" s="115" t="s">
        <v>59</v>
      </c>
      <c r="E118" s="116">
        <v>0</v>
      </c>
      <c r="F118" s="116">
        <v>0</v>
      </c>
      <c r="G118" s="116">
        <v>0</v>
      </c>
      <c r="H118" s="116">
        <v>0</v>
      </c>
      <c r="I118" s="110"/>
      <c r="J118" s="117">
        <v>0</v>
      </c>
      <c r="K118" s="117">
        <v>0</v>
      </c>
      <c r="L118" s="117">
        <v>0</v>
      </c>
      <c r="M118" s="117">
        <v>0</v>
      </c>
      <c r="O118" s="112">
        <v>0</v>
      </c>
      <c r="P118" s="112">
        <v>0</v>
      </c>
      <c r="Q118" s="113">
        <v>0</v>
      </c>
      <c r="R118" s="114">
        <v>0</v>
      </c>
      <c r="S118" s="107"/>
      <c r="U118" s="104"/>
      <c r="V118" s="105"/>
      <c r="W118" s="105"/>
      <c r="X118" s="106"/>
      <c r="KE118" s="88"/>
    </row>
    <row r="119" spans="2:291" x14ac:dyDescent="0.15">
      <c r="B119" s="235"/>
      <c r="C119" s="237" t="s">
        <v>60</v>
      </c>
      <c r="D119" s="51">
        <v>2017</v>
      </c>
      <c r="E119" s="118">
        <v>0</v>
      </c>
      <c r="F119" s="118">
        <v>0</v>
      </c>
      <c r="G119" s="118">
        <v>0</v>
      </c>
      <c r="H119" s="118">
        <v>0</v>
      </c>
      <c r="I119" s="110"/>
      <c r="J119" s="118">
        <v>0</v>
      </c>
      <c r="K119" s="118">
        <v>0</v>
      </c>
      <c r="L119" s="118">
        <v>0</v>
      </c>
      <c r="M119" s="118">
        <v>0</v>
      </c>
      <c r="O119" s="112">
        <v>0</v>
      </c>
      <c r="P119" s="112">
        <v>0</v>
      </c>
      <c r="Q119" s="113">
        <v>0</v>
      </c>
      <c r="R119" s="114">
        <v>0</v>
      </c>
      <c r="S119" s="107"/>
      <c r="U119" s="104"/>
      <c r="V119" s="105"/>
      <c r="W119" s="105"/>
      <c r="X119" s="106"/>
      <c r="KE119" s="88"/>
    </row>
    <row r="120" spans="2:291" x14ac:dyDescent="0.15">
      <c r="B120" s="235"/>
      <c r="C120" s="237"/>
      <c r="D120" s="51">
        <v>2018</v>
      </c>
      <c r="E120" s="118">
        <v>0</v>
      </c>
      <c r="F120" s="118">
        <v>0</v>
      </c>
      <c r="G120" s="118">
        <v>0</v>
      </c>
      <c r="H120" s="118">
        <v>0</v>
      </c>
      <c r="I120" s="110"/>
      <c r="J120" s="118">
        <v>0</v>
      </c>
      <c r="K120" s="118">
        <v>0</v>
      </c>
      <c r="L120" s="118">
        <v>0</v>
      </c>
      <c r="M120" s="118">
        <v>0</v>
      </c>
      <c r="O120" s="112">
        <v>0</v>
      </c>
      <c r="P120" s="112">
        <v>0</v>
      </c>
      <c r="Q120" s="113">
        <v>0</v>
      </c>
      <c r="R120" s="114">
        <v>0</v>
      </c>
      <c r="S120" s="107"/>
      <c r="U120" s="104"/>
      <c r="V120" s="105"/>
      <c r="W120" s="105"/>
      <c r="X120" s="106"/>
      <c r="KE120" s="88"/>
    </row>
    <row r="121" spans="2:291" x14ac:dyDescent="0.15">
      <c r="B121" s="235"/>
      <c r="C121" s="237"/>
      <c r="D121" s="51">
        <v>2019</v>
      </c>
      <c r="E121" s="118">
        <v>0</v>
      </c>
      <c r="F121" s="118">
        <v>0</v>
      </c>
      <c r="G121" s="118">
        <v>0</v>
      </c>
      <c r="H121" s="118">
        <v>0</v>
      </c>
      <c r="I121" s="110"/>
      <c r="J121" s="118">
        <v>0</v>
      </c>
      <c r="K121" s="118">
        <v>0</v>
      </c>
      <c r="L121" s="118">
        <v>0</v>
      </c>
      <c r="M121" s="118">
        <v>0</v>
      </c>
      <c r="O121" s="112">
        <v>0</v>
      </c>
      <c r="P121" s="112">
        <v>0</v>
      </c>
      <c r="Q121" s="113">
        <v>0</v>
      </c>
      <c r="R121" s="114">
        <v>0</v>
      </c>
      <c r="S121" s="107"/>
      <c r="U121" s="104"/>
      <c r="V121" s="105"/>
      <c r="W121" s="105"/>
      <c r="X121" s="106"/>
      <c r="KE121" s="88"/>
    </row>
    <row r="122" spans="2:291" x14ac:dyDescent="0.15">
      <c r="B122" s="235"/>
      <c r="C122" s="237"/>
      <c r="D122" s="51">
        <v>2020</v>
      </c>
      <c r="E122" s="118">
        <v>0</v>
      </c>
      <c r="F122" s="118">
        <v>0</v>
      </c>
      <c r="G122" s="118">
        <v>0</v>
      </c>
      <c r="H122" s="118">
        <v>0</v>
      </c>
      <c r="I122" s="110"/>
      <c r="J122" s="118">
        <v>0</v>
      </c>
      <c r="K122" s="118">
        <v>0</v>
      </c>
      <c r="L122" s="118">
        <v>0</v>
      </c>
      <c r="M122" s="118">
        <v>0</v>
      </c>
      <c r="O122" s="112">
        <v>0</v>
      </c>
      <c r="P122" s="112">
        <v>0</v>
      </c>
      <c r="Q122" s="113">
        <v>0</v>
      </c>
      <c r="R122" s="114">
        <v>0</v>
      </c>
      <c r="S122" s="107"/>
      <c r="U122" s="104"/>
      <c r="V122" s="105"/>
      <c r="W122" s="105"/>
      <c r="X122" s="106"/>
      <c r="KE122" s="88"/>
    </row>
    <row r="123" spans="2:291" x14ac:dyDescent="0.15">
      <c r="B123" s="235"/>
      <c r="C123" s="237"/>
      <c r="D123" s="51">
        <v>2021</v>
      </c>
      <c r="E123" s="118">
        <v>0</v>
      </c>
      <c r="F123" s="118">
        <v>0</v>
      </c>
      <c r="G123" s="118">
        <v>0</v>
      </c>
      <c r="H123" s="118">
        <v>0</v>
      </c>
      <c r="I123" s="110"/>
      <c r="J123" s="118">
        <v>0</v>
      </c>
      <c r="K123" s="118">
        <v>0</v>
      </c>
      <c r="L123" s="118">
        <v>0</v>
      </c>
      <c r="M123" s="118">
        <v>0</v>
      </c>
      <c r="O123" s="112">
        <v>0</v>
      </c>
      <c r="P123" s="112">
        <v>0</v>
      </c>
      <c r="Q123" s="113">
        <v>0</v>
      </c>
      <c r="R123" s="114">
        <v>0</v>
      </c>
      <c r="S123" s="107"/>
      <c r="U123" s="104"/>
      <c r="V123" s="105"/>
      <c r="W123" s="105"/>
      <c r="X123" s="106"/>
      <c r="KE123" s="88"/>
    </row>
    <row r="124" spans="2:291" x14ac:dyDescent="0.15">
      <c r="B124" s="235"/>
      <c r="C124" s="237"/>
      <c r="D124" s="119" t="s">
        <v>59</v>
      </c>
      <c r="E124" s="120">
        <v>0</v>
      </c>
      <c r="F124" s="120">
        <v>0</v>
      </c>
      <c r="G124" s="120">
        <v>0</v>
      </c>
      <c r="H124" s="120">
        <v>0</v>
      </c>
      <c r="I124" s="110"/>
      <c r="J124" s="120">
        <v>0</v>
      </c>
      <c r="K124" s="120">
        <v>0</v>
      </c>
      <c r="L124" s="120">
        <v>0</v>
      </c>
      <c r="M124" s="120">
        <v>0</v>
      </c>
      <c r="O124" s="112">
        <v>0</v>
      </c>
      <c r="P124" s="112">
        <v>0</v>
      </c>
      <c r="Q124" s="113">
        <v>0</v>
      </c>
      <c r="R124" s="114">
        <v>0</v>
      </c>
      <c r="S124" s="107"/>
      <c r="U124" s="104"/>
      <c r="V124" s="105"/>
      <c r="W124" s="105"/>
      <c r="X124" s="106"/>
      <c r="KE124" s="88"/>
    </row>
    <row r="125" spans="2:291" x14ac:dyDescent="0.15">
      <c r="B125" s="235">
        <v>0</v>
      </c>
      <c r="C125" s="236" t="s">
        <v>58</v>
      </c>
      <c r="D125" s="108">
        <v>2017</v>
      </c>
      <c r="E125" s="109">
        <v>0</v>
      </c>
      <c r="F125" s="109">
        <v>0</v>
      </c>
      <c r="G125" s="109">
        <v>0</v>
      </c>
      <c r="H125" s="109">
        <v>0</v>
      </c>
      <c r="I125" s="110"/>
      <c r="J125" s="111">
        <v>0</v>
      </c>
      <c r="K125" s="111">
        <v>0</v>
      </c>
      <c r="L125" s="111">
        <v>0</v>
      </c>
      <c r="M125" s="111">
        <v>0</v>
      </c>
      <c r="O125" s="112">
        <v>0</v>
      </c>
      <c r="P125" s="112">
        <v>0</v>
      </c>
      <c r="Q125" s="113">
        <v>0</v>
      </c>
      <c r="R125" s="114">
        <v>0</v>
      </c>
      <c r="S125" s="107"/>
      <c r="U125" s="104"/>
      <c r="V125" s="105"/>
      <c r="W125" s="105"/>
      <c r="X125" s="106"/>
      <c r="KE125" s="88"/>
    </row>
    <row r="126" spans="2:291" x14ac:dyDescent="0.15">
      <c r="B126" s="235"/>
      <c r="C126" s="236"/>
      <c r="D126" s="108">
        <v>2018</v>
      </c>
      <c r="E126" s="109">
        <v>0</v>
      </c>
      <c r="F126" s="109">
        <v>0</v>
      </c>
      <c r="G126" s="109">
        <v>0</v>
      </c>
      <c r="H126" s="109">
        <v>0</v>
      </c>
      <c r="I126" s="110"/>
      <c r="J126" s="111">
        <v>0</v>
      </c>
      <c r="K126" s="111">
        <v>0</v>
      </c>
      <c r="L126" s="111">
        <v>0</v>
      </c>
      <c r="M126" s="111">
        <v>0</v>
      </c>
      <c r="O126" s="112">
        <v>0</v>
      </c>
      <c r="P126" s="112">
        <v>0</v>
      </c>
      <c r="Q126" s="113">
        <v>0</v>
      </c>
      <c r="R126" s="114">
        <v>0</v>
      </c>
      <c r="S126" s="107"/>
      <c r="U126" s="104"/>
      <c r="V126" s="105"/>
      <c r="W126" s="105"/>
      <c r="X126" s="106"/>
      <c r="KE126" s="88"/>
    </row>
    <row r="127" spans="2:291" x14ac:dyDescent="0.15">
      <c r="B127" s="235"/>
      <c r="C127" s="236"/>
      <c r="D127" s="108">
        <v>2019</v>
      </c>
      <c r="E127" s="109">
        <v>0</v>
      </c>
      <c r="F127" s="109">
        <v>0</v>
      </c>
      <c r="G127" s="109">
        <v>0</v>
      </c>
      <c r="H127" s="109">
        <v>0</v>
      </c>
      <c r="I127" s="110"/>
      <c r="J127" s="111">
        <v>0</v>
      </c>
      <c r="K127" s="111">
        <v>0</v>
      </c>
      <c r="L127" s="111">
        <v>0</v>
      </c>
      <c r="M127" s="111">
        <v>0</v>
      </c>
      <c r="O127" s="112">
        <v>0</v>
      </c>
      <c r="P127" s="112">
        <v>0</v>
      </c>
      <c r="Q127" s="113">
        <v>0</v>
      </c>
      <c r="R127" s="114">
        <v>0</v>
      </c>
      <c r="S127" s="107"/>
      <c r="U127" s="104"/>
      <c r="V127" s="105"/>
      <c r="W127" s="105"/>
      <c r="X127" s="106"/>
      <c r="KE127" s="88"/>
    </row>
    <row r="128" spans="2:291" x14ac:dyDescent="0.15">
      <c r="B128" s="235"/>
      <c r="C128" s="236"/>
      <c r="D128" s="108">
        <v>2020</v>
      </c>
      <c r="E128" s="109">
        <v>0</v>
      </c>
      <c r="F128" s="109">
        <v>0</v>
      </c>
      <c r="G128" s="109">
        <v>0</v>
      </c>
      <c r="H128" s="109">
        <v>0</v>
      </c>
      <c r="I128" s="110"/>
      <c r="J128" s="111">
        <v>0</v>
      </c>
      <c r="K128" s="111">
        <v>0</v>
      </c>
      <c r="L128" s="111">
        <v>0</v>
      </c>
      <c r="M128" s="111">
        <v>0</v>
      </c>
      <c r="O128" s="112">
        <v>0</v>
      </c>
      <c r="P128" s="112">
        <v>0</v>
      </c>
      <c r="Q128" s="113">
        <v>0</v>
      </c>
      <c r="R128" s="114">
        <v>0</v>
      </c>
      <c r="S128" s="107"/>
      <c r="U128" s="104"/>
      <c r="V128" s="105"/>
      <c r="W128" s="105"/>
      <c r="X128" s="106"/>
      <c r="KE128" s="88"/>
    </row>
    <row r="129" spans="2:291" x14ac:dyDescent="0.15">
      <c r="B129" s="235"/>
      <c r="C129" s="236"/>
      <c r="D129" s="108">
        <v>2021</v>
      </c>
      <c r="E129" s="109">
        <v>0</v>
      </c>
      <c r="F129" s="109">
        <v>0</v>
      </c>
      <c r="G129" s="109">
        <v>0</v>
      </c>
      <c r="H129" s="109">
        <v>0</v>
      </c>
      <c r="I129" s="110"/>
      <c r="J129" s="111">
        <v>0</v>
      </c>
      <c r="K129" s="111">
        <v>0</v>
      </c>
      <c r="L129" s="111">
        <v>0</v>
      </c>
      <c r="M129" s="111">
        <v>0</v>
      </c>
      <c r="O129" s="112">
        <v>0</v>
      </c>
      <c r="P129" s="112">
        <v>0</v>
      </c>
      <c r="Q129" s="113">
        <v>0</v>
      </c>
      <c r="R129" s="114">
        <v>0</v>
      </c>
      <c r="S129" s="107"/>
      <c r="U129" s="104"/>
      <c r="V129" s="105"/>
      <c r="W129" s="105"/>
      <c r="X129" s="106"/>
      <c r="KE129" s="88"/>
    </row>
    <row r="130" spans="2:291" x14ac:dyDescent="0.15">
      <c r="B130" s="235"/>
      <c r="C130" s="236"/>
      <c r="D130" s="115" t="s">
        <v>59</v>
      </c>
      <c r="E130" s="116">
        <v>0</v>
      </c>
      <c r="F130" s="116">
        <v>0</v>
      </c>
      <c r="G130" s="116">
        <v>0</v>
      </c>
      <c r="H130" s="116">
        <v>0</v>
      </c>
      <c r="I130" s="110"/>
      <c r="J130" s="117">
        <v>0</v>
      </c>
      <c r="K130" s="117">
        <v>0</v>
      </c>
      <c r="L130" s="117">
        <v>0</v>
      </c>
      <c r="M130" s="117">
        <v>0</v>
      </c>
      <c r="O130" s="112">
        <v>0</v>
      </c>
      <c r="P130" s="112">
        <v>0</v>
      </c>
      <c r="Q130" s="113">
        <v>0</v>
      </c>
      <c r="R130" s="114">
        <v>0</v>
      </c>
      <c r="S130" s="107"/>
      <c r="U130" s="104"/>
      <c r="V130" s="105"/>
      <c r="W130" s="105"/>
      <c r="X130" s="106"/>
      <c r="KE130" s="88"/>
    </row>
    <row r="131" spans="2:291" x14ac:dyDescent="0.15">
      <c r="B131" s="235"/>
      <c r="C131" s="237" t="s">
        <v>60</v>
      </c>
      <c r="D131" s="51">
        <v>2017</v>
      </c>
      <c r="E131" s="118">
        <v>0</v>
      </c>
      <c r="F131" s="118">
        <v>0</v>
      </c>
      <c r="G131" s="118">
        <v>0</v>
      </c>
      <c r="H131" s="118">
        <v>0</v>
      </c>
      <c r="I131" s="110"/>
      <c r="J131" s="118">
        <v>0</v>
      </c>
      <c r="K131" s="118">
        <v>0</v>
      </c>
      <c r="L131" s="118">
        <v>0</v>
      </c>
      <c r="M131" s="118">
        <v>0</v>
      </c>
      <c r="O131" s="112">
        <v>0</v>
      </c>
      <c r="P131" s="112">
        <v>0</v>
      </c>
      <c r="Q131" s="113">
        <v>0</v>
      </c>
      <c r="R131" s="114">
        <v>0</v>
      </c>
      <c r="S131" s="107"/>
      <c r="U131" s="104"/>
      <c r="V131" s="105"/>
      <c r="W131" s="105"/>
      <c r="X131" s="106"/>
      <c r="KE131" s="88"/>
    </row>
    <row r="132" spans="2:291" x14ac:dyDescent="0.15">
      <c r="B132" s="235"/>
      <c r="C132" s="237"/>
      <c r="D132" s="51">
        <v>2018</v>
      </c>
      <c r="E132" s="118">
        <v>0</v>
      </c>
      <c r="F132" s="118">
        <v>0</v>
      </c>
      <c r="G132" s="118">
        <v>0</v>
      </c>
      <c r="H132" s="118">
        <v>0</v>
      </c>
      <c r="I132" s="110"/>
      <c r="J132" s="118">
        <v>0</v>
      </c>
      <c r="K132" s="118">
        <v>0</v>
      </c>
      <c r="L132" s="118">
        <v>0</v>
      </c>
      <c r="M132" s="118">
        <v>0</v>
      </c>
      <c r="O132" s="112">
        <v>0</v>
      </c>
      <c r="P132" s="112">
        <v>0</v>
      </c>
      <c r="Q132" s="113">
        <v>0</v>
      </c>
      <c r="R132" s="114">
        <v>0</v>
      </c>
      <c r="S132" s="107"/>
      <c r="U132" s="104"/>
      <c r="V132" s="105"/>
      <c r="W132" s="105"/>
      <c r="X132" s="106"/>
      <c r="KE132" s="88"/>
    </row>
    <row r="133" spans="2:291" x14ac:dyDescent="0.15">
      <c r="B133" s="235"/>
      <c r="C133" s="237"/>
      <c r="D133" s="51">
        <v>2019</v>
      </c>
      <c r="E133" s="118">
        <v>0</v>
      </c>
      <c r="F133" s="118">
        <v>0</v>
      </c>
      <c r="G133" s="118">
        <v>0</v>
      </c>
      <c r="H133" s="118">
        <v>0</v>
      </c>
      <c r="I133" s="110"/>
      <c r="J133" s="118">
        <v>0</v>
      </c>
      <c r="K133" s="118">
        <v>0</v>
      </c>
      <c r="L133" s="118">
        <v>0</v>
      </c>
      <c r="M133" s="118">
        <v>0</v>
      </c>
      <c r="O133" s="112">
        <v>0</v>
      </c>
      <c r="P133" s="112">
        <v>0</v>
      </c>
      <c r="Q133" s="113">
        <v>0</v>
      </c>
      <c r="R133" s="114">
        <v>0</v>
      </c>
      <c r="S133" s="107"/>
      <c r="U133" s="104"/>
      <c r="V133" s="105"/>
      <c r="W133" s="105"/>
      <c r="X133" s="106"/>
      <c r="KE133" s="88"/>
    </row>
    <row r="134" spans="2:291" x14ac:dyDescent="0.15">
      <c r="B134" s="235"/>
      <c r="C134" s="237"/>
      <c r="D134" s="51">
        <v>2020</v>
      </c>
      <c r="E134" s="118">
        <v>0</v>
      </c>
      <c r="F134" s="118">
        <v>0</v>
      </c>
      <c r="G134" s="118">
        <v>0</v>
      </c>
      <c r="H134" s="118">
        <v>0</v>
      </c>
      <c r="I134" s="110"/>
      <c r="J134" s="118">
        <v>0</v>
      </c>
      <c r="K134" s="118">
        <v>0</v>
      </c>
      <c r="L134" s="118">
        <v>0</v>
      </c>
      <c r="M134" s="118">
        <v>0</v>
      </c>
      <c r="O134" s="112">
        <v>0</v>
      </c>
      <c r="P134" s="112">
        <v>0</v>
      </c>
      <c r="Q134" s="113">
        <v>0</v>
      </c>
      <c r="R134" s="114">
        <v>0</v>
      </c>
      <c r="S134" s="107"/>
      <c r="U134" s="104"/>
      <c r="V134" s="105"/>
      <c r="W134" s="105"/>
      <c r="X134" s="106"/>
      <c r="KE134" s="88"/>
    </row>
    <row r="135" spans="2:291" x14ac:dyDescent="0.15">
      <c r="B135" s="235"/>
      <c r="C135" s="237"/>
      <c r="D135" s="51">
        <v>2021</v>
      </c>
      <c r="E135" s="118">
        <v>0</v>
      </c>
      <c r="F135" s="118">
        <v>0</v>
      </c>
      <c r="G135" s="118">
        <v>0</v>
      </c>
      <c r="H135" s="118">
        <v>0</v>
      </c>
      <c r="I135" s="110"/>
      <c r="J135" s="118">
        <v>0</v>
      </c>
      <c r="K135" s="118">
        <v>0</v>
      </c>
      <c r="L135" s="118">
        <v>0</v>
      </c>
      <c r="M135" s="118">
        <v>0</v>
      </c>
      <c r="O135" s="112">
        <v>0</v>
      </c>
      <c r="P135" s="112">
        <v>0</v>
      </c>
      <c r="Q135" s="113">
        <v>0</v>
      </c>
      <c r="R135" s="114">
        <v>0</v>
      </c>
      <c r="S135" s="107"/>
      <c r="U135" s="104"/>
      <c r="V135" s="105"/>
      <c r="W135" s="105"/>
      <c r="X135" s="106"/>
      <c r="KE135" s="88"/>
    </row>
    <row r="136" spans="2:291" x14ac:dyDescent="0.15">
      <c r="B136" s="235"/>
      <c r="C136" s="237"/>
      <c r="D136" s="119" t="s">
        <v>59</v>
      </c>
      <c r="E136" s="120">
        <v>0</v>
      </c>
      <c r="F136" s="120">
        <v>0</v>
      </c>
      <c r="G136" s="120">
        <v>0</v>
      </c>
      <c r="H136" s="120">
        <v>0</v>
      </c>
      <c r="I136" s="110"/>
      <c r="J136" s="120">
        <v>0</v>
      </c>
      <c r="K136" s="120">
        <v>0</v>
      </c>
      <c r="L136" s="120">
        <v>0</v>
      </c>
      <c r="M136" s="120">
        <v>0</v>
      </c>
      <c r="O136" s="112">
        <v>0</v>
      </c>
      <c r="P136" s="112">
        <v>0</v>
      </c>
      <c r="Q136" s="113">
        <v>0</v>
      </c>
      <c r="R136" s="114">
        <v>0</v>
      </c>
      <c r="S136" s="107"/>
      <c r="U136" s="104"/>
      <c r="V136" s="105"/>
      <c r="W136" s="105"/>
      <c r="X136" s="106"/>
      <c r="KE136" s="88"/>
    </row>
    <row r="137" spans="2:291" x14ac:dyDescent="0.15">
      <c r="B137" s="235">
        <v>0</v>
      </c>
      <c r="C137" s="236" t="s">
        <v>58</v>
      </c>
      <c r="D137" s="108">
        <v>2017</v>
      </c>
      <c r="E137" s="109">
        <v>0</v>
      </c>
      <c r="F137" s="109">
        <v>0</v>
      </c>
      <c r="G137" s="109">
        <v>0</v>
      </c>
      <c r="H137" s="109">
        <v>0</v>
      </c>
      <c r="I137" s="110"/>
      <c r="J137" s="111">
        <v>0</v>
      </c>
      <c r="K137" s="111">
        <v>0</v>
      </c>
      <c r="L137" s="111">
        <v>0</v>
      </c>
      <c r="M137" s="111">
        <v>0</v>
      </c>
      <c r="O137" s="112">
        <v>0</v>
      </c>
      <c r="P137" s="112">
        <v>0</v>
      </c>
      <c r="Q137" s="113">
        <v>0</v>
      </c>
      <c r="R137" s="114">
        <v>0</v>
      </c>
      <c r="S137" s="107"/>
      <c r="U137" s="104"/>
      <c r="V137" s="105"/>
      <c r="W137" s="105"/>
      <c r="X137" s="106"/>
      <c r="KE137" s="88"/>
    </row>
    <row r="138" spans="2:291" x14ac:dyDescent="0.15">
      <c r="B138" s="235"/>
      <c r="C138" s="236"/>
      <c r="D138" s="108">
        <v>2018</v>
      </c>
      <c r="E138" s="109">
        <v>0</v>
      </c>
      <c r="F138" s="109">
        <v>0</v>
      </c>
      <c r="G138" s="109">
        <v>0</v>
      </c>
      <c r="H138" s="109">
        <v>0</v>
      </c>
      <c r="I138" s="110"/>
      <c r="J138" s="111">
        <v>0</v>
      </c>
      <c r="K138" s="111">
        <v>0</v>
      </c>
      <c r="L138" s="111">
        <v>0</v>
      </c>
      <c r="M138" s="111">
        <v>0</v>
      </c>
      <c r="O138" s="112">
        <v>0</v>
      </c>
      <c r="P138" s="112">
        <v>0</v>
      </c>
      <c r="Q138" s="113">
        <v>0</v>
      </c>
      <c r="R138" s="114">
        <v>0</v>
      </c>
      <c r="S138" s="107"/>
      <c r="U138" s="104"/>
      <c r="V138" s="105"/>
      <c r="W138" s="105"/>
      <c r="X138" s="106"/>
      <c r="KE138" s="88"/>
    </row>
    <row r="139" spans="2:291" x14ac:dyDescent="0.15">
      <c r="B139" s="235"/>
      <c r="C139" s="236"/>
      <c r="D139" s="108">
        <v>2019</v>
      </c>
      <c r="E139" s="109">
        <v>0</v>
      </c>
      <c r="F139" s="109">
        <v>0</v>
      </c>
      <c r="G139" s="109">
        <v>0</v>
      </c>
      <c r="H139" s="109">
        <v>0</v>
      </c>
      <c r="I139" s="110"/>
      <c r="J139" s="111">
        <v>0</v>
      </c>
      <c r="K139" s="111">
        <v>0</v>
      </c>
      <c r="L139" s="111">
        <v>0</v>
      </c>
      <c r="M139" s="111">
        <v>0</v>
      </c>
      <c r="O139" s="112">
        <v>0</v>
      </c>
      <c r="P139" s="112">
        <v>0</v>
      </c>
      <c r="Q139" s="113">
        <v>0</v>
      </c>
      <c r="R139" s="114">
        <v>0</v>
      </c>
      <c r="S139" s="107"/>
      <c r="U139" s="104"/>
      <c r="V139" s="105"/>
      <c r="W139" s="105"/>
      <c r="X139" s="106"/>
      <c r="KE139" s="88"/>
    </row>
    <row r="140" spans="2:291" x14ac:dyDescent="0.15">
      <c r="B140" s="235"/>
      <c r="C140" s="236"/>
      <c r="D140" s="108">
        <v>2020</v>
      </c>
      <c r="E140" s="109">
        <v>0</v>
      </c>
      <c r="F140" s="109">
        <v>0</v>
      </c>
      <c r="G140" s="109">
        <v>0</v>
      </c>
      <c r="H140" s="109">
        <v>0</v>
      </c>
      <c r="I140" s="110"/>
      <c r="J140" s="111">
        <v>0</v>
      </c>
      <c r="K140" s="111">
        <v>0</v>
      </c>
      <c r="L140" s="111">
        <v>0</v>
      </c>
      <c r="M140" s="111">
        <v>0</v>
      </c>
      <c r="O140" s="112">
        <v>0</v>
      </c>
      <c r="P140" s="112">
        <v>0</v>
      </c>
      <c r="Q140" s="113">
        <v>0</v>
      </c>
      <c r="R140" s="114">
        <v>0</v>
      </c>
      <c r="S140" s="107"/>
      <c r="U140" s="104"/>
      <c r="V140" s="105"/>
      <c r="W140" s="105"/>
      <c r="X140" s="106"/>
      <c r="KE140" s="88"/>
    </row>
    <row r="141" spans="2:291" x14ac:dyDescent="0.15">
      <c r="B141" s="235"/>
      <c r="C141" s="236"/>
      <c r="D141" s="108">
        <v>2021</v>
      </c>
      <c r="E141" s="109">
        <v>0</v>
      </c>
      <c r="F141" s="109">
        <v>0</v>
      </c>
      <c r="G141" s="109">
        <v>0</v>
      </c>
      <c r="H141" s="109">
        <v>0</v>
      </c>
      <c r="I141" s="110"/>
      <c r="J141" s="111">
        <v>0</v>
      </c>
      <c r="K141" s="111">
        <v>0</v>
      </c>
      <c r="L141" s="111">
        <v>0</v>
      </c>
      <c r="M141" s="111">
        <v>0</v>
      </c>
      <c r="O141" s="112">
        <v>0</v>
      </c>
      <c r="P141" s="112">
        <v>0</v>
      </c>
      <c r="Q141" s="113">
        <v>0</v>
      </c>
      <c r="R141" s="114">
        <v>0</v>
      </c>
      <c r="S141" s="107"/>
      <c r="U141" s="104"/>
      <c r="V141" s="105"/>
      <c r="W141" s="105"/>
      <c r="X141" s="106"/>
      <c r="KE141" s="88"/>
    </row>
    <row r="142" spans="2:291" x14ac:dyDescent="0.15">
      <c r="B142" s="235"/>
      <c r="C142" s="236"/>
      <c r="D142" s="115" t="s">
        <v>59</v>
      </c>
      <c r="E142" s="116">
        <v>0</v>
      </c>
      <c r="F142" s="116">
        <v>0</v>
      </c>
      <c r="G142" s="116">
        <v>0</v>
      </c>
      <c r="H142" s="116">
        <v>0</v>
      </c>
      <c r="I142" s="110"/>
      <c r="J142" s="117">
        <v>0</v>
      </c>
      <c r="K142" s="117">
        <v>0</v>
      </c>
      <c r="L142" s="117">
        <v>0</v>
      </c>
      <c r="M142" s="117">
        <v>0</v>
      </c>
      <c r="O142" s="112">
        <v>0</v>
      </c>
      <c r="P142" s="112">
        <v>0</v>
      </c>
      <c r="Q142" s="113">
        <v>0</v>
      </c>
      <c r="R142" s="114">
        <v>0</v>
      </c>
      <c r="S142" s="107"/>
      <c r="U142" s="104"/>
      <c r="V142" s="105"/>
      <c r="W142" s="105"/>
      <c r="X142" s="106"/>
      <c r="KE142" s="88"/>
    </row>
    <row r="143" spans="2:291" x14ac:dyDescent="0.15">
      <c r="B143" s="235"/>
      <c r="C143" s="237" t="s">
        <v>60</v>
      </c>
      <c r="D143" s="51">
        <v>2017</v>
      </c>
      <c r="E143" s="118">
        <v>0</v>
      </c>
      <c r="F143" s="118">
        <v>0</v>
      </c>
      <c r="G143" s="118">
        <v>0</v>
      </c>
      <c r="H143" s="118">
        <v>0</v>
      </c>
      <c r="I143" s="110"/>
      <c r="J143" s="118">
        <v>0</v>
      </c>
      <c r="K143" s="118">
        <v>0</v>
      </c>
      <c r="L143" s="118">
        <v>0</v>
      </c>
      <c r="M143" s="118">
        <v>0</v>
      </c>
      <c r="O143" s="112">
        <v>0</v>
      </c>
      <c r="P143" s="112">
        <v>0</v>
      </c>
      <c r="Q143" s="113">
        <v>0</v>
      </c>
      <c r="R143" s="114">
        <v>0</v>
      </c>
      <c r="S143" s="107"/>
      <c r="U143" s="104"/>
      <c r="V143" s="105"/>
      <c r="W143" s="105"/>
      <c r="X143" s="106"/>
      <c r="KE143" s="88"/>
    </row>
    <row r="144" spans="2:291" x14ac:dyDescent="0.15">
      <c r="B144" s="235"/>
      <c r="C144" s="237"/>
      <c r="D144" s="51">
        <v>2018</v>
      </c>
      <c r="E144" s="118">
        <v>0</v>
      </c>
      <c r="F144" s="118">
        <v>0</v>
      </c>
      <c r="G144" s="118">
        <v>0</v>
      </c>
      <c r="H144" s="118">
        <v>0</v>
      </c>
      <c r="I144" s="110"/>
      <c r="J144" s="118">
        <v>0</v>
      </c>
      <c r="K144" s="118">
        <v>0</v>
      </c>
      <c r="L144" s="118">
        <v>0</v>
      </c>
      <c r="M144" s="118">
        <v>0</v>
      </c>
      <c r="O144" s="112">
        <v>0</v>
      </c>
      <c r="P144" s="112">
        <v>0</v>
      </c>
      <c r="Q144" s="113">
        <v>0</v>
      </c>
      <c r="R144" s="114">
        <v>0</v>
      </c>
      <c r="S144" s="107"/>
      <c r="U144" s="104"/>
      <c r="V144" s="105"/>
      <c r="W144" s="105"/>
      <c r="X144" s="106"/>
      <c r="KE144" s="88"/>
    </row>
    <row r="145" spans="2:291" x14ac:dyDescent="0.15">
      <c r="B145" s="235"/>
      <c r="C145" s="237"/>
      <c r="D145" s="51">
        <v>2019</v>
      </c>
      <c r="E145" s="118">
        <v>0</v>
      </c>
      <c r="F145" s="118">
        <v>0</v>
      </c>
      <c r="G145" s="118">
        <v>0</v>
      </c>
      <c r="H145" s="118">
        <v>0</v>
      </c>
      <c r="I145" s="110"/>
      <c r="J145" s="118">
        <v>0</v>
      </c>
      <c r="K145" s="118">
        <v>0</v>
      </c>
      <c r="L145" s="118">
        <v>0</v>
      </c>
      <c r="M145" s="118">
        <v>0</v>
      </c>
      <c r="O145" s="112">
        <v>0</v>
      </c>
      <c r="P145" s="112">
        <v>0</v>
      </c>
      <c r="Q145" s="113">
        <v>0</v>
      </c>
      <c r="R145" s="114">
        <v>0</v>
      </c>
      <c r="S145" s="107"/>
      <c r="U145" s="104"/>
      <c r="V145" s="105"/>
      <c r="W145" s="105"/>
      <c r="X145" s="106"/>
      <c r="KE145" s="88"/>
    </row>
    <row r="146" spans="2:291" x14ac:dyDescent="0.15">
      <c r="B146" s="235"/>
      <c r="C146" s="237"/>
      <c r="D146" s="51">
        <v>2020</v>
      </c>
      <c r="E146" s="118">
        <v>0</v>
      </c>
      <c r="F146" s="118">
        <v>0</v>
      </c>
      <c r="G146" s="118">
        <v>0</v>
      </c>
      <c r="H146" s="118">
        <v>0</v>
      </c>
      <c r="I146" s="110"/>
      <c r="J146" s="118">
        <v>0</v>
      </c>
      <c r="K146" s="118">
        <v>0</v>
      </c>
      <c r="L146" s="118">
        <v>0</v>
      </c>
      <c r="M146" s="118">
        <v>0</v>
      </c>
      <c r="O146" s="112">
        <v>0</v>
      </c>
      <c r="P146" s="112">
        <v>0</v>
      </c>
      <c r="Q146" s="113">
        <v>0</v>
      </c>
      <c r="R146" s="114">
        <v>0</v>
      </c>
      <c r="S146" s="107"/>
      <c r="U146" s="104"/>
      <c r="V146" s="105"/>
      <c r="W146" s="105"/>
      <c r="X146" s="106"/>
      <c r="KE146" s="88"/>
    </row>
    <row r="147" spans="2:291" x14ac:dyDescent="0.15">
      <c r="B147" s="235"/>
      <c r="C147" s="237"/>
      <c r="D147" s="51">
        <v>2021</v>
      </c>
      <c r="E147" s="118">
        <v>0</v>
      </c>
      <c r="F147" s="118">
        <v>0</v>
      </c>
      <c r="G147" s="118">
        <v>0</v>
      </c>
      <c r="H147" s="118">
        <v>0</v>
      </c>
      <c r="I147" s="110"/>
      <c r="J147" s="118">
        <v>0</v>
      </c>
      <c r="K147" s="118">
        <v>0</v>
      </c>
      <c r="L147" s="118">
        <v>0</v>
      </c>
      <c r="M147" s="118">
        <v>0</v>
      </c>
      <c r="O147" s="112">
        <v>0</v>
      </c>
      <c r="P147" s="112">
        <v>0</v>
      </c>
      <c r="Q147" s="113">
        <v>0</v>
      </c>
      <c r="R147" s="114">
        <v>0</v>
      </c>
      <c r="S147" s="107"/>
      <c r="U147" s="104"/>
      <c r="V147" s="105"/>
      <c r="W147" s="105"/>
      <c r="X147" s="106"/>
      <c r="KE147" s="88"/>
    </row>
    <row r="148" spans="2:291" x14ac:dyDescent="0.15">
      <c r="B148" s="235"/>
      <c r="C148" s="237"/>
      <c r="D148" s="119" t="s">
        <v>59</v>
      </c>
      <c r="E148" s="120">
        <v>0</v>
      </c>
      <c r="F148" s="120">
        <v>0</v>
      </c>
      <c r="G148" s="120">
        <v>0</v>
      </c>
      <c r="H148" s="120">
        <v>0</v>
      </c>
      <c r="I148" s="110"/>
      <c r="J148" s="120">
        <v>0</v>
      </c>
      <c r="K148" s="120">
        <v>0</v>
      </c>
      <c r="L148" s="120">
        <v>0</v>
      </c>
      <c r="M148" s="120">
        <v>0</v>
      </c>
      <c r="O148" s="112">
        <v>0</v>
      </c>
      <c r="P148" s="112">
        <v>0</v>
      </c>
      <c r="Q148" s="113">
        <v>0</v>
      </c>
      <c r="R148" s="114">
        <v>0</v>
      </c>
      <c r="S148" s="107"/>
      <c r="U148" s="104"/>
      <c r="V148" s="105"/>
      <c r="W148" s="105"/>
      <c r="X148" s="106"/>
      <c r="KE148" s="88"/>
    </row>
    <row r="149" spans="2:291" x14ac:dyDescent="0.15">
      <c r="B149" s="235">
        <v>0</v>
      </c>
      <c r="C149" s="236" t="s">
        <v>58</v>
      </c>
      <c r="D149" s="108">
        <v>2017</v>
      </c>
      <c r="E149" s="109">
        <v>0</v>
      </c>
      <c r="F149" s="109">
        <v>0</v>
      </c>
      <c r="G149" s="109">
        <v>0</v>
      </c>
      <c r="H149" s="109">
        <v>0</v>
      </c>
      <c r="I149" s="110"/>
      <c r="J149" s="111">
        <v>0</v>
      </c>
      <c r="K149" s="111">
        <v>0</v>
      </c>
      <c r="L149" s="111">
        <v>0</v>
      </c>
      <c r="M149" s="111">
        <v>0</v>
      </c>
      <c r="O149" s="112">
        <v>0</v>
      </c>
      <c r="P149" s="112">
        <v>0</v>
      </c>
      <c r="Q149" s="113">
        <v>0</v>
      </c>
      <c r="R149" s="114">
        <v>0</v>
      </c>
      <c r="S149" s="107"/>
      <c r="U149" s="104"/>
      <c r="V149" s="105"/>
      <c r="W149" s="105"/>
      <c r="X149" s="106"/>
      <c r="KE149" s="88"/>
    </row>
    <row r="150" spans="2:291" x14ac:dyDescent="0.15">
      <c r="B150" s="235"/>
      <c r="C150" s="236"/>
      <c r="D150" s="108">
        <v>2018</v>
      </c>
      <c r="E150" s="109">
        <v>0</v>
      </c>
      <c r="F150" s="109">
        <v>0</v>
      </c>
      <c r="G150" s="109">
        <v>0</v>
      </c>
      <c r="H150" s="109">
        <v>0</v>
      </c>
      <c r="I150" s="110"/>
      <c r="J150" s="111">
        <v>0</v>
      </c>
      <c r="K150" s="111">
        <v>0</v>
      </c>
      <c r="L150" s="111">
        <v>0</v>
      </c>
      <c r="M150" s="111">
        <v>0</v>
      </c>
      <c r="O150" s="112">
        <v>0</v>
      </c>
      <c r="P150" s="112">
        <v>0</v>
      </c>
      <c r="Q150" s="113">
        <v>0</v>
      </c>
      <c r="R150" s="114">
        <v>0</v>
      </c>
      <c r="S150" s="107"/>
      <c r="U150" s="104"/>
      <c r="V150" s="105"/>
      <c r="W150" s="105"/>
      <c r="X150" s="106"/>
      <c r="KE150" s="88"/>
    </row>
    <row r="151" spans="2:291" x14ac:dyDescent="0.15">
      <c r="B151" s="235"/>
      <c r="C151" s="236"/>
      <c r="D151" s="108">
        <v>2019</v>
      </c>
      <c r="E151" s="109">
        <v>0</v>
      </c>
      <c r="F151" s="109">
        <v>0</v>
      </c>
      <c r="G151" s="109">
        <v>0</v>
      </c>
      <c r="H151" s="109">
        <v>0</v>
      </c>
      <c r="I151" s="110"/>
      <c r="J151" s="111">
        <v>0</v>
      </c>
      <c r="K151" s="111">
        <v>0</v>
      </c>
      <c r="L151" s="111">
        <v>0</v>
      </c>
      <c r="M151" s="111">
        <v>0</v>
      </c>
      <c r="O151" s="112">
        <v>0</v>
      </c>
      <c r="P151" s="112">
        <v>0</v>
      </c>
      <c r="Q151" s="113">
        <v>0</v>
      </c>
      <c r="R151" s="114">
        <v>0</v>
      </c>
      <c r="S151" s="107"/>
      <c r="U151" s="104"/>
      <c r="V151" s="105"/>
      <c r="W151" s="105"/>
      <c r="X151" s="106"/>
      <c r="KE151" s="88"/>
    </row>
    <row r="152" spans="2:291" x14ac:dyDescent="0.15">
      <c r="B152" s="235"/>
      <c r="C152" s="236"/>
      <c r="D152" s="108">
        <v>2020</v>
      </c>
      <c r="E152" s="109">
        <v>0</v>
      </c>
      <c r="F152" s="109">
        <v>0</v>
      </c>
      <c r="G152" s="109">
        <v>0</v>
      </c>
      <c r="H152" s="109">
        <v>0</v>
      </c>
      <c r="I152" s="110"/>
      <c r="J152" s="111">
        <v>0</v>
      </c>
      <c r="K152" s="111">
        <v>0</v>
      </c>
      <c r="L152" s="111">
        <v>0</v>
      </c>
      <c r="M152" s="111">
        <v>0</v>
      </c>
      <c r="O152" s="112">
        <v>0</v>
      </c>
      <c r="P152" s="112">
        <v>0</v>
      </c>
      <c r="Q152" s="113">
        <v>0</v>
      </c>
      <c r="R152" s="114">
        <v>0</v>
      </c>
      <c r="S152" s="107"/>
      <c r="U152" s="104"/>
      <c r="V152" s="105"/>
      <c r="W152" s="105"/>
      <c r="X152" s="106"/>
      <c r="KE152" s="88"/>
    </row>
    <row r="153" spans="2:291" x14ac:dyDescent="0.15">
      <c r="B153" s="235"/>
      <c r="C153" s="236"/>
      <c r="D153" s="108">
        <v>2021</v>
      </c>
      <c r="E153" s="109">
        <v>0</v>
      </c>
      <c r="F153" s="109">
        <v>0</v>
      </c>
      <c r="G153" s="109">
        <v>0</v>
      </c>
      <c r="H153" s="109">
        <v>0</v>
      </c>
      <c r="I153" s="110"/>
      <c r="J153" s="111">
        <v>0</v>
      </c>
      <c r="K153" s="111">
        <v>0</v>
      </c>
      <c r="L153" s="111">
        <v>0</v>
      </c>
      <c r="M153" s="111">
        <v>0</v>
      </c>
      <c r="O153" s="112">
        <v>0</v>
      </c>
      <c r="P153" s="112">
        <v>0</v>
      </c>
      <c r="Q153" s="113">
        <v>0</v>
      </c>
      <c r="R153" s="114">
        <v>0</v>
      </c>
      <c r="S153" s="107"/>
      <c r="U153" s="104"/>
      <c r="V153" s="105"/>
      <c r="W153" s="105"/>
      <c r="X153" s="106"/>
      <c r="KE153" s="88"/>
    </row>
    <row r="154" spans="2:291" x14ac:dyDescent="0.15">
      <c r="B154" s="235"/>
      <c r="C154" s="236"/>
      <c r="D154" s="115" t="s">
        <v>59</v>
      </c>
      <c r="E154" s="116">
        <v>0</v>
      </c>
      <c r="F154" s="116">
        <v>0</v>
      </c>
      <c r="G154" s="116">
        <v>0</v>
      </c>
      <c r="H154" s="116">
        <v>0</v>
      </c>
      <c r="I154" s="110"/>
      <c r="J154" s="117">
        <v>0</v>
      </c>
      <c r="K154" s="117">
        <v>0</v>
      </c>
      <c r="L154" s="117">
        <v>0</v>
      </c>
      <c r="M154" s="117">
        <v>0</v>
      </c>
      <c r="O154" s="112">
        <v>0</v>
      </c>
      <c r="P154" s="112">
        <v>0</v>
      </c>
      <c r="Q154" s="113">
        <v>0</v>
      </c>
      <c r="R154" s="114">
        <v>0</v>
      </c>
      <c r="S154" s="107"/>
      <c r="U154" s="104"/>
      <c r="V154" s="105"/>
      <c r="W154" s="105"/>
      <c r="X154" s="106"/>
      <c r="KE154" s="88"/>
    </row>
    <row r="155" spans="2:291" x14ac:dyDescent="0.15">
      <c r="B155" s="235"/>
      <c r="C155" s="237" t="s">
        <v>60</v>
      </c>
      <c r="D155" s="51">
        <v>2017</v>
      </c>
      <c r="E155" s="118">
        <v>0</v>
      </c>
      <c r="F155" s="118">
        <v>0</v>
      </c>
      <c r="G155" s="118">
        <v>0</v>
      </c>
      <c r="H155" s="118">
        <v>0</v>
      </c>
      <c r="I155" s="110"/>
      <c r="J155" s="118">
        <v>0</v>
      </c>
      <c r="K155" s="118">
        <v>0</v>
      </c>
      <c r="L155" s="118">
        <v>0</v>
      </c>
      <c r="M155" s="118">
        <v>0</v>
      </c>
      <c r="O155" s="112">
        <v>0</v>
      </c>
      <c r="P155" s="112">
        <v>0</v>
      </c>
      <c r="Q155" s="113">
        <v>0</v>
      </c>
      <c r="R155" s="114">
        <v>0</v>
      </c>
      <c r="S155" s="107"/>
      <c r="U155" s="104"/>
      <c r="V155" s="105"/>
      <c r="W155" s="105"/>
      <c r="X155" s="106"/>
      <c r="KE155" s="88"/>
    </row>
    <row r="156" spans="2:291" x14ac:dyDescent="0.15">
      <c r="B156" s="235"/>
      <c r="C156" s="237"/>
      <c r="D156" s="51">
        <v>2018</v>
      </c>
      <c r="E156" s="118">
        <v>0</v>
      </c>
      <c r="F156" s="118">
        <v>0</v>
      </c>
      <c r="G156" s="118">
        <v>0</v>
      </c>
      <c r="H156" s="118">
        <v>0</v>
      </c>
      <c r="I156" s="110"/>
      <c r="J156" s="118">
        <v>0</v>
      </c>
      <c r="K156" s="118">
        <v>0</v>
      </c>
      <c r="L156" s="118">
        <v>0</v>
      </c>
      <c r="M156" s="118">
        <v>0</v>
      </c>
      <c r="O156" s="112">
        <v>0</v>
      </c>
      <c r="P156" s="112">
        <v>0</v>
      </c>
      <c r="Q156" s="113">
        <v>0</v>
      </c>
      <c r="R156" s="114">
        <v>0</v>
      </c>
      <c r="S156" s="107"/>
      <c r="U156" s="104"/>
      <c r="V156" s="105"/>
      <c r="W156" s="105"/>
      <c r="X156" s="106"/>
      <c r="KE156" s="88"/>
    </row>
    <row r="157" spans="2:291" x14ac:dyDescent="0.15">
      <c r="B157" s="235"/>
      <c r="C157" s="237"/>
      <c r="D157" s="51">
        <v>2019</v>
      </c>
      <c r="E157" s="118">
        <v>0</v>
      </c>
      <c r="F157" s="118">
        <v>0</v>
      </c>
      <c r="G157" s="118">
        <v>0</v>
      </c>
      <c r="H157" s="118">
        <v>0</v>
      </c>
      <c r="I157" s="110"/>
      <c r="J157" s="118">
        <v>0</v>
      </c>
      <c r="K157" s="118">
        <v>0</v>
      </c>
      <c r="L157" s="118">
        <v>0</v>
      </c>
      <c r="M157" s="118">
        <v>0</v>
      </c>
      <c r="O157" s="112">
        <v>0</v>
      </c>
      <c r="P157" s="112">
        <v>0</v>
      </c>
      <c r="Q157" s="113">
        <v>0</v>
      </c>
      <c r="R157" s="114">
        <v>0</v>
      </c>
      <c r="S157" s="107"/>
      <c r="U157" s="104"/>
      <c r="V157" s="105"/>
      <c r="W157" s="105"/>
      <c r="X157" s="106"/>
      <c r="KE157" s="88"/>
    </row>
    <row r="158" spans="2:291" x14ac:dyDescent="0.15">
      <c r="B158" s="235"/>
      <c r="C158" s="237"/>
      <c r="D158" s="51">
        <v>2020</v>
      </c>
      <c r="E158" s="118">
        <v>0</v>
      </c>
      <c r="F158" s="118">
        <v>0</v>
      </c>
      <c r="G158" s="118">
        <v>0</v>
      </c>
      <c r="H158" s="118">
        <v>0</v>
      </c>
      <c r="I158" s="110"/>
      <c r="J158" s="118">
        <v>0</v>
      </c>
      <c r="K158" s="118">
        <v>0</v>
      </c>
      <c r="L158" s="118">
        <v>0</v>
      </c>
      <c r="M158" s="118">
        <v>0</v>
      </c>
      <c r="O158" s="112">
        <v>0</v>
      </c>
      <c r="P158" s="112">
        <v>0</v>
      </c>
      <c r="Q158" s="113">
        <v>0</v>
      </c>
      <c r="R158" s="114">
        <v>0</v>
      </c>
      <c r="S158" s="107"/>
      <c r="U158" s="104"/>
      <c r="V158" s="105"/>
      <c r="W158" s="105"/>
      <c r="X158" s="106"/>
      <c r="KE158" s="88"/>
    </row>
    <row r="159" spans="2:291" x14ac:dyDescent="0.15">
      <c r="B159" s="235"/>
      <c r="C159" s="237"/>
      <c r="D159" s="51">
        <v>2021</v>
      </c>
      <c r="E159" s="118">
        <v>0</v>
      </c>
      <c r="F159" s="118">
        <v>0</v>
      </c>
      <c r="G159" s="118">
        <v>0</v>
      </c>
      <c r="H159" s="118">
        <v>0</v>
      </c>
      <c r="I159" s="110"/>
      <c r="J159" s="118">
        <v>0</v>
      </c>
      <c r="K159" s="118">
        <v>0</v>
      </c>
      <c r="L159" s="118">
        <v>0</v>
      </c>
      <c r="M159" s="118">
        <v>0</v>
      </c>
      <c r="O159" s="112">
        <v>0</v>
      </c>
      <c r="P159" s="112">
        <v>0</v>
      </c>
      <c r="Q159" s="113">
        <v>0</v>
      </c>
      <c r="R159" s="114">
        <v>0</v>
      </c>
      <c r="S159" s="107"/>
      <c r="U159" s="104"/>
      <c r="V159" s="105"/>
      <c r="W159" s="105"/>
      <c r="X159" s="106"/>
      <c r="KE159" s="88"/>
    </row>
    <row r="160" spans="2:291" x14ac:dyDescent="0.15">
      <c r="B160" s="235"/>
      <c r="C160" s="237"/>
      <c r="D160" s="119" t="s">
        <v>59</v>
      </c>
      <c r="E160" s="120">
        <v>0</v>
      </c>
      <c r="F160" s="120">
        <v>0</v>
      </c>
      <c r="G160" s="120">
        <v>0</v>
      </c>
      <c r="H160" s="120">
        <v>0</v>
      </c>
      <c r="I160" s="110"/>
      <c r="J160" s="120">
        <v>0</v>
      </c>
      <c r="K160" s="120">
        <v>0</v>
      </c>
      <c r="L160" s="120">
        <v>0</v>
      </c>
      <c r="M160" s="120">
        <v>0</v>
      </c>
      <c r="O160" s="112">
        <v>0</v>
      </c>
      <c r="P160" s="112">
        <v>0</v>
      </c>
      <c r="Q160" s="113">
        <v>0</v>
      </c>
      <c r="R160" s="114">
        <v>0</v>
      </c>
      <c r="S160" s="107"/>
      <c r="U160" s="104"/>
      <c r="V160" s="105"/>
      <c r="W160" s="105"/>
      <c r="X160" s="106"/>
      <c r="KE160" s="88"/>
    </row>
    <row r="161" spans="2:291" ht="11.25" customHeight="1" x14ac:dyDescent="0.15">
      <c r="B161" s="242" t="s">
        <v>7</v>
      </c>
      <c r="C161" s="242"/>
      <c r="D161" s="121">
        <v>2017</v>
      </c>
      <c r="E161" s="122">
        <v>12461.86</v>
      </c>
      <c r="F161" s="122">
        <v>162638.26999999999</v>
      </c>
      <c r="G161" s="122">
        <v>855432.97</v>
      </c>
      <c r="H161" s="122">
        <v>1030533.1</v>
      </c>
      <c r="I161" s="110"/>
      <c r="J161" s="122">
        <v>1030533.1</v>
      </c>
      <c r="K161" s="122">
        <v>0</v>
      </c>
      <c r="L161" s="122">
        <v>0</v>
      </c>
      <c r="M161" s="122">
        <v>0</v>
      </c>
      <c r="O161" s="112">
        <v>0</v>
      </c>
      <c r="P161" s="112">
        <v>0</v>
      </c>
      <c r="Q161" s="113">
        <v>0</v>
      </c>
      <c r="R161" s="114">
        <v>0</v>
      </c>
      <c r="S161" s="107"/>
      <c r="U161" s="104"/>
      <c r="V161" s="105"/>
      <c r="W161" s="105"/>
      <c r="X161" s="106"/>
      <c r="KE161" s="88"/>
    </row>
    <row r="162" spans="2:291" x14ac:dyDescent="0.15">
      <c r="B162" s="242"/>
      <c r="C162" s="242"/>
      <c r="D162" s="121">
        <v>2018</v>
      </c>
      <c r="E162" s="122">
        <v>14285.16</v>
      </c>
      <c r="F162" s="122">
        <v>161498.56</v>
      </c>
      <c r="G162" s="122">
        <v>801921.94</v>
      </c>
      <c r="H162" s="122">
        <v>977705.65999999992</v>
      </c>
      <c r="I162" s="110"/>
      <c r="J162" s="122">
        <v>977705.65999999992</v>
      </c>
      <c r="K162" s="122">
        <v>0</v>
      </c>
      <c r="L162" s="122">
        <v>0</v>
      </c>
      <c r="M162" s="122">
        <v>0</v>
      </c>
      <c r="O162" s="112">
        <v>0</v>
      </c>
      <c r="P162" s="112">
        <v>0</v>
      </c>
      <c r="Q162" s="113">
        <v>0</v>
      </c>
      <c r="R162" s="114">
        <v>0</v>
      </c>
      <c r="S162" s="107"/>
      <c r="U162" s="104"/>
      <c r="V162" s="105"/>
      <c r="W162" s="105"/>
      <c r="X162" s="106"/>
      <c r="KE162" s="88"/>
    </row>
    <row r="163" spans="2:291" x14ac:dyDescent="0.15">
      <c r="B163" s="242"/>
      <c r="C163" s="242"/>
      <c r="D163" s="121">
        <v>2019</v>
      </c>
      <c r="E163" s="122">
        <v>12965.32</v>
      </c>
      <c r="F163" s="122">
        <v>160264.59</v>
      </c>
      <c r="G163" s="122">
        <v>817215.32</v>
      </c>
      <c r="H163" s="122">
        <v>990445.23</v>
      </c>
      <c r="I163" s="110"/>
      <c r="J163" s="122">
        <v>990445.23</v>
      </c>
      <c r="K163" s="122">
        <v>0</v>
      </c>
      <c r="L163" s="122">
        <v>0</v>
      </c>
      <c r="M163" s="122">
        <v>0</v>
      </c>
      <c r="O163" s="112">
        <v>0</v>
      </c>
      <c r="P163" s="112">
        <v>0</v>
      </c>
      <c r="Q163" s="113">
        <v>0</v>
      </c>
      <c r="R163" s="114">
        <v>0</v>
      </c>
      <c r="S163" s="107"/>
      <c r="U163" s="104"/>
      <c r="V163" s="105"/>
      <c r="W163" s="105"/>
      <c r="X163" s="106"/>
      <c r="KE163" s="88"/>
    </row>
    <row r="164" spans="2:291" x14ac:dyDescent="0.15">
      <c r="B164" s="242"/>
      <c r="C164" s="242"/>
      <c r="D164" s="121">
        <v>2020</v>
      </c>
      <c r="E164" s="122">
        <v>14862.28</v>
      </c>
      <c r="F164" s="122">
        <v>174219.6</v>
      </c>
      <c r="G164" s="122">
        <v>844011.75</v>
      </c>
      <c r="H164" s="122">
        <v>1033093.63</v>
      </c>
      <c r="I164" s="110"/>
      <c r="J164" s="122">
        <v>1033093.63</v>
      </c>
      <c r="K164" s="122">
        <v>0</v>
      </c>
      <c r="L164" s="122">
        <v>0</v>
      </c>
      <c r="M164" s="122">
        <v>0</v>
      </c>
      <c r="O164" s="112">
        <v>0</v>
      </c>
      <c r="P164" s="112">
        <v>0</v>
      </c>
      <c r="Q164" s="113">
        <v>0</v>
      </c>
      <c r="R164" s="114">
        <v>0</v>
      </c>
      <c r="S164" s="107"/>
      <c r="U164" s="104"/>
      <c r="V164" s="105"/>
      <c r="W164" s="105"/>
      <c r="X164" s="106"/>
      <c r="KE164" s="88"/>
    </row>
    <row r="165" spans="2:291" x14ac:dyDescent="0.15">
      <c r="B165" s="242"/>
      <c r="C165" s="242"/>
      <c r="D165" s="121">
        <v>2021</v>
      </c>
      <c r="E165" s="122">
        <v>38545.269999999997</v>
      </c>
      <c r="F165" s="122">
        <v>156384.16</v>
      </c>
      <c r="G165" s="122">
        <v>825101.33</v>
      </c>
      <c r="H165" s="122">
        <v>1020030.76</v>
      </c>
      <c r="I165" s="110"/>
      <c r="J165" s="122">
        <v>1020030.76</v>
      </c>
      <c r="K165" s="122">
        <v>0</v>
      </c>
      <c r="L165" s="122">
        <v>0</v>
      </c>
      <c r="M165" s="122">
        <v>0</v>
      </c>
      <c r="O165" s="112">
        <v>0</v>
      </c>
      <c r="P165" s="112">
        <v>0</v>
      </c>
      <c r="Q165" s="113">
        <v>0</v>
      </c>
      <c r="R165" s="114">
        <v>0</v>
      </c>
      <c r="S165" s="107"/>
      <c r="U165" s="104"/>
      <c r="V165" s="105"/>
      <c r="W165" s="105"/>
      <c r="X165" s="106"/>
      <c r="KE165" s="88"/>
    </row>
    <row r="166" spans="2:291" x14ac:dyDescent="0.15">
      <c r="B166" s="242"/>
      <c r="C166" s="242"/>
      <c r="D166" s="123" t="s">
        <v>59</v>
      </c>
      <c r="E166" s="124">
        <v>93119.889999999985</v>
      </c>
      <c r="F166" s="124">
        <v>815005.17999999993</v>
      </c>
      <c r="G166" s="124">
        <v>4143683.31</v>
      </c>
      <c r="H166" s="124">
        <v>5051808.38</v>
      </c>
      <c r="I166" s="110"/>
      <c r="J166" s="124">
        <v>5051808.38</v>
      </c>
      <c r="K166" s="124">
        <v>0</v>
      </c>
      <c r="L166" s="124">
        <v>0</v>
      </c>
      <c r="M166" s="124">
        <v>0</v>
      </c>
      <c r="O166" s="112">
        <v>0</v>
      </c>
      <c r="P166" s="112">
        <v>0</v>
      </c>
      <c r="Q166" s="113">
        <v>0</v>
      </c>
      <c r="R166" s="114">
        <v>0</v>
      </c>
      <c r="S166" s="107"/>
      <c r="U166" s="104"/>
      <c r="V166" s="105"/>
      <c r="W166" s="105"/>
      <c r="X166" s="106"/>
      <c r="KE166" s="88"/>
    </row>
    <row r="167" spans="2:291" x14ac:dyDescent="0.15">
      <c r="B167" s="235" t="s">
        <v>89</v>
      </c>
      <c r="C167" s="236" t="s">
        <v>58</v>
      </c>
      <c r="D167" s="108">
        <v>2017</v>
      </c>
      <c r="E167" s="109">
        <v>0</v>
      </c>
      <c r="F167" s="109">
        <v>0</v>
      </c>
      <c r="G167" s="109">
        <v>0</v>
      </c>
      <c r="H167" s="109">
        <v>0</v>
      </c>
      <c r="I167" s="110"/>
      <c r="J167" s="111">
        <v>0</v>
      </c>
      <c r="K167" s="111">
        <v>0</v>
      </c>
      <c r="L167" s="111">
        <v>0</v>
      </c>
      <c r="M167" s="111">
        <v>0</v>
      </c>
      <c r="O167" s="112">
        <v>0</v>
      </c>
      <c r="P167" s="112">
        <v>0</v>
      </c>
      <c r="Q167" s="113">
        <v>0</v>
      </c>
      <c r="R167" s="114">
        <v>0</v>
      </c>
      <c r="S167" s="107"/>
      <c r="U167" s="104"/>
      <c r="V167" s="105"/>
      <c r="W167" s="105"/>
      <c r="X167" s="106"/>
      <c r="KE167" s="88"/>
    </row>
    <row r="168" spans="2:291" x14ac:dyDescent="0.15">
      <c r="B168" s="235"/>
      <c r="C168" s="236"/>
      <c r="D168" s="108">
        <v>2018</v>
      </c>
      <c r="E168" s="109">
        <v>0</v>
      </c>
      <c r="F168" s="109">
        <v>0</v>
      </c>
      <c r="G168" s="109">
        <v>0</v>
      </c>
      <c r="H168" s="109">
        <v>0</v>
      </c>
      <c r="I168" s="110"/>
      <c r="J168" s="111">
        <v>0</v>
      </c>
      <c r="K168" s="111">
        <v>0</v>
      </c>
      <c r="L168" s="111">
        <v>0</v>
      </c>
      <c r="M168" s="111">
        <v>0</v>
      </c>
      <c r="O168" s="112">
        <v>0</v>
      </c>
      <c r="P168" s="112">
        <v>0</v>
      </c>
      <c r="Q168" s="113">
        <v>0</v>
      </c>
      <c r="R168" s="114">
        <v>0</v>
      </c>
      <c r="S168" s="107"/>
      <c r="U168" s="104"/>
      <c r="V168" s="105"/>
      <c r="W168" s="105"/>
      <c r="X168" s="106"/>
      <c r="KE168" s="88"/>
    </row>
    <row r="169" spans="2:291" x14ac:dyDescent="0.15">
      <c r="B169" s="235"/>
      <c r="C169" s="236"/>
      <c r="D169" s="108">
        <v>2019</v>
      </c>
      <c r="E169" s="109">
        <v>0</v>
      </c>
      <c r="F169" s="109">
        <v>0</v>
      </c>
      <c r="G169" s="109">
        <v>0</v>
      </c>
      <c r="H169" s="109">
        <v>0</v>
      </c>
      <c r="I169" s="110"/>
      <c r="J169" s="111">
        <v>0</v>
      </c>
      <c r="K169" s="111">
        <v>0</v>
      </c>
      <c r="L169" s="111">
        <v>0</v>
      </c>
      <c r="M169" s="111">
        <v>0</v>
      </c>
      <c r="O169" s="112">
        <v>0</v>
      </c>
      <c r="P169" s="112">
        <v>0</v>
      </c>
      <c r="Q169" s="113">
        <v>0</v>
      </c>
      <c r="R169" s="114">
        <v>0</v>
      </c>
      <c r="S169" s="107"/>
      <c r="U169" s="104"/>
      <c r="V169" s="105"/>
      <c r="W169" s="105"/>
      <c r="X169" s="106"/>
      <c r="KE169" s="88"/>
    </row>
    <row r="170" spans="2:291" x14ac:dyDescent="0.15">
      <c r="B170" s="235"/>
      <c r="C170" s="236"/>
      <c r="D170" s="108">
        <v>2020</v>
      </c>
      <c r="E170" s="109">
        <v>0</v>
      </c>
      <c r="F170" s="109">
        <v>0</v>
      </c>
      <c r="G170" s="109">
        <v>0</v>
      </c>
      <c r="H170" s="109">
        <v>0</v>
      </c>
      <c r="I170" s="110"/>
      <c r="J170" s="111">
        <v>0</v>
      </c>
      <c r="K170" s="111">
        <v>0</v>
      </c>
      <c r="L170" s="111">
        <v>0</v>
      </c>
      <c r="M170" s="111">
        <v>0</v>
      </c>
      <c r="O170" s="112">
        <v>0</v>
      </c>
      <c r="P170" s="112">
        <v>0</v>
      </c>
      <c r="Q170" s="113">
        <v>0</v>
      </c>
      <c r="R170" s="114">
        <v>0</v>
      </c>
      <c r="S170" s="107"/>
      <c r="U170" s="104"/>
      <c r="V170" s="105"/>
      <c r="W170" s="105"/>
      <c r="X170" s="106"/>
      <c r="KE170" s="88"/>
    </row>
    <row r="171" spans="2:291" x14ac:dyDescent="0.15">
      <c r="B171" s="235"/>
      <c r="C171" s="236"/>
      <c r="D171" s="108">
        <v>2021</v>
      </c>
      <c r="E171" s="109">
        <v>0</v>
      </c>
      <c r="F171" s="109">
        <v>0</v>
      </c>
      <c r="G171" s="109">
        <v>0</v>
      </c>
      <c r="H171" s="109">
        <v>0</v>
      </c>
      <c r="I171" s="110"/>
      <c r="J171" s="111">
        <v>0</v>
      </c>
      <c r="K171" s="111">
        <v>0</v>
      </c>
      <c r="L171" s="111">
        <v>0</v>
      </c>
      <c r="M171" s="111">
        <v>0</v>
      </c>
      <c r="O171" s="112">
        <v>0</v>
      </c>
      <c r="P171" s="112">
        <v>0</v>
      </c>
      <c r="Q171" s="113">
        <v>0</v>
      </c>
      <c r="R171" s="114">
        <v>0</v>
      </c>
      <c r="S171" s="107"/>
      <c r="U171" s="104"/>
      <c r="V171" s="105"/>
      <c r="W171" s="105"/>
      <c r="X171" s="106"/>
      <c r="KE171" s="88"/>
    </row>
    <row r="172" spans="2:291" x14ac:dyDescent="0.15">
      <c r="B172" s="235"/>
      <c r="C172" s="236"/>
      <c r="D172" s="115" t="s">
        <v>59</v>
      </c>
      <c r="E172" s="116">
        <v>0</v>
      </c>
      <c r="F172" s="116">
        <v>0</v>
      </c>
      <c r="G172" s="116">
        <v>0</v>
      </c>
      <c r="H172" s="116">
        <v>0</v>
      </c>
      <c r="I172" s="110"/>
      <c r="J172" s="117">
        <v>0</v>
      </c>
      <c r="K172" s="117">
        <v>0</v>
      </c>
      <c r="L172" s="117">
        <v>0</v>
      </c>
      <c r="M172" s="117">
        <v>0</v>
      </c>
      <c r="O172" s="112">
        <v>0</v>
      </c>
      <c r="P172" s="112">
        <v>0</v>
      </c>
      <c r="Q172" s="113">
        <v>0</v>
      </c>
      <c r="R172" s="114">
        <v>0</v>
      </c>
      <c r="S172" s="107"/>
      <c r="U172" s="104"/>
      <c r="V172" s="105"/>
      <c r="W172" s="105"/>
      <c r="X172" s="106"/>
      <c r="KE172" s="88"/>
    </row>
    <row r="173" spans="2:291" x14ac:dyDescent="0.15">
      <c r="B173" s="235"/>
      <c r="C173" s="237" t="s">
        <v>60</v>
      </c>
      <c r="D173" s="51">
        <v>2017</v>
      </c>
      <c r="E173" s="118">
        <v>0</v>
      </c>
      <c r="F173" s="118">
        <v>0</v>
      </c>
      <c r="G173" s="118">
        <v>0</v>
      </c>
      <c r="H173" s="118">
        <v>0</v>
      </c>
      <c r="I173" s="110"/>
      <c r="J173" s="118">
        <v>0</v>
      </c>
      <c r="K173" s="118">
        <v>0</v>
      </c>
      <c r="L173" s="118">
        <v>0</v>
      </c>
      <c r="M173" s="118">
        <v>0</v>
      </c>
      <c r="O173" s="112">
        <v>0</v>
      </c>
      <c r="P173" s="112">
        <v>0</v>
      </c>
      <c r="Q173" s="113">
        <v>0</v>
      </c>
      <c r="R173" s="114">
        <v>0</v>
      </c>
      <c r="S173" s="107"/>
      <c r="U173" s="104"/>
      <c r="V173" s="105"/>
      <c r="W173" s="105"/>
      <c r="X173" s="106"/>
      <c r="KE173" s="88"/>
    </row>
    <row r="174" spans="2:291" x14ac:dyDescent="0.15">
      <c r="B174" s="235"/>
      <c r="C174" s="237"/>
      <c r="D174" s="51">
        <v>2018</v>
      </c>
      <c r="E174" s="118">
        <v>0</v>
      </c>
      <c r="F174" s="118">
        <v>0</v>
      </c>
      <c r="G174" s="118">
        <v>0</v>
      </c>
      <c r="H174" s="118">
        <v>0</v>
      </c>
      <c r="I174" s="110"/>
      <c r="J174" s="118">
        <v>0</v>
      </c>
      <c r="K174" s="118">
        <v>0</v>
      </c>
      <c r="L174" s="118">
        <v>0</v>
      </c>
      <c r="M174" s="118">
        <v>0</v>
      </c>
      <c r="O174" s="112">
        <v>0</v>
      </c>
      <c r="P174" s="112">
        <v>0</v>
      </c>
      <c r="Q174" s="113">
        <v>0</v>
      </c>
      <c r="R174" s="114">
        <v>0</v>
      </c>
      <c r="S174" s="107"/>
      <c r="U174" s="104"/>
      <c r="V174" s="105"/>
      <c r="W174" s="105"/>
      <c r="X174" s="106"/>
      <c r="KE174" s="88"/>
    </row>
    <row r="175" spans="2:291" x14ac:dyDescent="0.15">
      <c r="B175" s="235"/>
      <c r="C175" s="237"/>
      <c r="D175" s="51">
        <v>2019</v>
      </c>
      <c r="E175" s="118">
        <v>0</v>
      </c>
      <c r="F175" s="118">
        <v>0</v>
      </c>
      <c r="G175" s="118">
        <v>0</v>
      </c>
      <c r="H175" s="118">
        <v>0</v>
      </c>
      <c r="I175" s="110"/>
      <c r="J175" s="118">
        <v>0</v>
      </c>
      <c r="K175" s="118">
        <v>0</v>
      </c>
      <c r="L175" s="118">
        <v>0</v>
      </c>
      <c r="M175" s="118">
        <v>0</v>
      </c>
      <c r="O175" s="112">
        <v>0</v>
      </c>
      <c r="P175" s="112">
        <v>0</v>
      </c>
      <c r="Q175" s="113">
        <v>0</v>
      </c>
      <c r="R175" s="114">
        <v>0</v>
      </c>
      <c r="S175" s="107"/>
      <c r="U175" s="104"/>
      <c r="V175" s="105"/>
      <c r="W175" s="105"/>
      <c r="X175" s="106"/>
      <c r="KE175" s="88"/>
    </row>
    <row r="176" spans="2:291" x14ac:dyDescent="0.15">
      <c r="B176" s="235"/>
      <c r="C176" s="237"/>
      <c r="D176" s="51">
        <v>2020</v>
      </c>
      <c r="E176" s="118">
        <v>0</v>
      </c>
      <c r="F176" s="118">
        <v>0</v>
      </c>
      <c r="G176" s="118">
        <v>0</v>
      </c>
      <c r="H176" s="118">
        <v>0</v>
      </c>
      <c r="I176" s="110"/>
      <c r="J176" s="118">
        <v>0</v>
      </c>
      <c r="K176" s="118">
        <v>0</v>
      </c>
      <c r="L176" s="118">
        <v>0</v>
      </c>
      <c r="M176" s="118">
        <v>0</v>
      </c>
      <c r="O176" s="112">
        <v>0</v>
      </c>
      <c r="P176" s="112">
        <v>0</v>
      </c>
      <c r="Q176" s="113">
        <v>0</v>
      </c>
      <c r="R176" s="114">
        <v>0</v>
      </c>
      <c r="S176" s="107"/>
      <c r="U176" s="104"/>
      <c r="V176" s="105"/>
      <c r="W176" s="105"/>
      <c r="X176" s="106"/>
      <c r="KE176" s="88"/>
    </row>
    <row r="177" spans="2:291" x14ac:dyDescent="0.15">
      <c r="B177" s="235"/>
      <c r="C177" s="237"/>
      <c r="D177" s="51">
        <v>2021</v>
      </c>
      <c r="E177" s="118">
        <v>0</v>
      </c>
      <c r="F177" s="118">
        <v>0</v>
      </c>
      <c r="G177" s="118">
        <v>0</v>
      </c>
      <c r="H177" s="118">
        <v>0</v>
      </c>
      <c r="I177" s="110"/>
      <c r="J177" s="118">
        <v>0</v>
      </c>
      <c r="K177" s="118">
        <v>0</v>
      </c>
      <c r="L177" s="118">
        <v>0</v>
      </c>
      <c r="M177" s="118">
        <v>0</v>
      </c>
      <c r="O177" s="112">
        <v>0</v>
      </c>
      <c r="P177" s="112">
        <v>0</v>
      </c>
      <c r="Q177" s="113">
        <v>0</v>
      </c>
      <c r="R177" s="114">
        <v>0</v>
      </c>
      <c r="S177" s="107"/>
      <c r="U177" s="104"/>
      <c r="V177" s="105"/>
      <c r="W177" s="105"/>
      <c r="X177" s="106"/>
      <c r="KE177" s="88"/>
    </row>
    <row r="178" spans="2:291" x14ac:dyDescent="0.15">
      <c r="B178" s="235"/>
      <c r="C178" s="237"/>
      <c r="D178" s="119" t="s">
        <v>59</v>
      </c>
      <c r="E178" s="120">
        <v>0</v>
      </c>
      <c r="F178" s="120">
        <v>0</v>
      </c>
      <c r="G178" s="120">
        <v>0</v>
      </c>
      <c r="H178" s="120">
        <v>0</v>
      </c>
      <c r="I178" s="110"/>
      <c r="J178" s="120">
        <v>0</v>
      </c>
      <c r="K178" s="120">
        <v>0</v>
      </c>
      <c r="L178" s="120">
        <v>0</v>
      </c>
      <c r="M178" s="120">
        <v>0</v>
      </c>
      <c r="O178" s="112">
        <v>0</v>
      </c>
      <c r="P178" s="112">
        <v>0</v>
      </c>
      <c r="Q178" s="113">
        <v>0</v>
      </c>
      <c r="R178" s="114">
        <v>0</v>
      </c>
      <c r="S178" s="107"/>
      <c r="U178" s="104"/>
      <c r="V178" s="105"/>
      <c r="W178" s="105"/>
      <c r="X178" s="106"/>
      <c r="KE178" s="88"/>
    </row>
    <row r="179" spans="2:291" x14ac:dyDescent="0.15">
      <c r="B179" s="235" t="s">
        <v>90</v>
      </c>
      <c r="C179" s="236" t="s">
        <v>58</v>
      </c>
      <c r="D179" s="108">
        <v>2017</v>
      </c>
      <c r="E179" s="109">
        <v>0</v>
      </c>
      <c r="F179" s="109">
        <v>0</v>
      </c>
      <c r="G179" s="109">
        <v>0</v>
      </c>
      <c r="H179" s="109">
        <v>0</v>
      </c>
      <c r="I179" s="110"/>
      <c r="J179" s="111">
        <v>0</v>
      </c>
      <c r="K179" s="111">
        <v>0</v>
      </c>
      <c r="L179" s="111">
        <v>0</v>
      </c>
      <c r="M179" s="111">
        <v>0</v>
      </c>
      <c r="O179" s="112">
        <v>0</v>
      </c>
      <c r="P179" s="112">
        <v>0</v>
      </c>
      <c r="Q179" s="113">
        <v>0</v>
      </c>
      <c r="R179" s="114">
        <v>0</v>
      </c>
      <c r="S179" s="107"/>
      <c r="U179" s="104"/>
      <c r="V179" s="105"/>
      <c r="W179" s="105"/>
      <c r="X179" s="106"/>
      <c r="KE179" s="88"/>
    </row>
    <row r="180" spans="2:291" x14ac:dyDescent="0.15">
      <c r="B180" s="235"/>
      <c r="C180" s="236"/>
      <c r="D180" s="108">
        <v>2018</v>
      </c>
      <c r="E180" s="109">
        <v>0</v>
      </c>
      <c r="F180" s="109">
        <v>0</v>
      </c>
      <c r="G180" s="109">
        <v>0</v>
      </c>
      <c r="H180" s="109">
        <v>0</v>
      </c>
      <c r="I180" s="110"/>
      <c r="J180" s="111">
        <v>0</v>
      </c>
      <c r="K180" s="111">
        <v>0</v>
      </c>
      <c r="L180" s="111">
        <v>0</v>
      </c>
      <c r="M180" s="111">
        <v>0</v>
      </c>
      <c r="O180" s="112">
        <v>0</v>
      </c>
      <c r="P180" s="112">
        <v>0</v>
      </c>
      <c r="Q180" s="113">
        <v>0</v>
      </c>
      <c r="R180" s="114">
        <v>0</v>
      </c>
      <c r="S180" s="107"/>
      <c r="U180" s="104"/>
      <c r="V180" s="105"/>
      <c r="W180" s="105"/>
      <c r="X180" s="106"/>
      <c r="KE180" s="88"/>
    </row>
    <row r="181" spans="2:291" x14ac:dyDescent="0.15">
      <c r="B181" s="235"/>
      <c r="C181" s="236"/>
      <c r="D181" s="108">
        <v>2019</v>
      </c>
      <c r="E181" s="109">
        <v>0</v>
      </c>
      <c r="F181" s="109">
        <v>0</v>
      </c>
      <c r="G181" s="109">
        <v>0</v>
      </c>
      <c r="H181" s="109">
        <v>0</v>
      </c>
      <c r="I181" s="110"/>
      <c r="J181" s="111">
        <v>0</v>
      </c>
      <c r="K181" s="111">
        <v>0</v>
      </c>
      <c r="L181" s="111">
        <v>0</v>
      </c>
      <c r="M181" s="111">
        <v>0</v>
      </c>
      <c r="O181" s="112">
        <v>0</v>
      </c>
      <c r="P181" s="112">
        <v>0</v>
      </c>
      <c r="Q181" s="113">
        <v>0</v>
      </c>
      <c r="R181" s="114">
        <v>0</v>
      </c>
      <c r="S181" s="107"/>
      <c r="U181" s="104"/>
      <c r="V181" s="105"/>
      <c r="W181" s="105"/>
      <c r="X181" s="106"/>
      <c r="KE181" s="88"/>
    </row>
    <row r="182" spans="2:291" x14ac:dyDescent="0.15">
      <c r="B182" s="235"/>
      <c r="C182" s="236"/>
      <c r="D182" s="108">
        <v>2020</v>
      </c>
      <c r="E182" s="109">
        <v>0</v>
      </c>
      <c r="F182" s="109">
        <v>0</v>
      </c>
      <c r="G182" s="109">
        <v>0</v>
      </c>
      <c r="H182" s="109">
        <v>0</v>
      </c>
      <c r="I182" s="110"/>
      <c r="J182" s="111">
        <v>0</v>
      </c>
      <c r="K182" s="111">
        <v>0</v>
      </c>
      <c r="L182" s="111">
        <v>0</v>
      </c>
      <c r="M182" s="111">
        <v>0</v>
      </c>
      <c r="O182" s="112">
        <v>0</v>
      </c>
      <c r="P182" s="112">
        <v>0</v>
      </c>
      <c r="Q182" s="113">
        <v>0</v>
      </c>
      <c r="R182" s="114">
        <v>0</v>
      </c>
      <c r="S182" s="107"/>
      <c r="U182" s="104"/>
      <c r="V182" s="105"/>
      <c r="W182" s="105"/>
      <c r="X182" s="106"/>
      <c r="KE182" s="88"/>
    </row>
    <row r="183" spans="2:291" x14ac:dyDescent="0.15">
      <c r="B183" s="235"/>
      <c r="C183" s="236"/>
      <c r="D183" s="108">
        <v>2021</v>
      </c>
      <c r="E183" s="109">
        <v>0</v>
      </c>
      <c r="F183" s="109">
        <v>0</v>
      </c>
      <c r="G183" s="109">
        <v>0</v>
      </c>
      <c r="H183" s="109">
        <v>0</v>
      </c>
      <c r="I183" s="110"/>
      <c r="J183" s="111">
        <v>0</v>
      </c>
      <c r="K183" s="111">
        <v>0</v>
      </c>
      <c r="L183" s="111">
        <v>0</v>
      </c>
      <c r="M183" s="111">
        <v>0</v>
      </c>
      <c r="O183" s="112">
        <v>0</v>
      </c>
      <c r="P183" s="112">
        <v>0</v>
      </c>
      <c r="Q183" s="113">
        <v>0</v>
      </c>
      <c r="R183" s="114">
        <v>0</v>
      </c>
      <c r="S183" s="107"/>
      <c r="U183" s="104"/>
      <c r="V183" s="105"/>
      <c r="W183" s="105"/>
      <c r="X183" s="106"/>
      <c r="KE183" s="88"/>
    </row>
    <row r="184" spans="2:291" x14ac:dyDescent="0.15">
      <c r="B184" s="235"/>
      <c r="C184" s="236"/>
      <c r="D184" s="115" t="s">
        <v>59</v>
      </c>
      <c r="E184" s="116">
        <v>0</v>
      </c>
      <c r="F184" s="116">
        <v>0</v>
      </c>
      <c r="G184" s="116">
        <v>0</v>
      </c>
      <c r="H184" s="116">
        <v>0</v>
      </c>
      <c r="I184" s="110"/>
      <c r="J184" s="117">
        <v>0</v>
      </c>
      <c r="K184" s="117">
        <v>0</v>
      </c>
      <c r="L184" s="117">
        <v>0</v>
      </c>
      <c r="M184" s="117">
        <v>0</v>
      </c>
      <c r="O184" s="112">
        <v>0</v>
      </c>
      <c r="P184" s="112">
        <v>0</v>
      </c>
      <c r="Q184" s="113">
        <v>0</v>
      </c>
      <c r="R184" s="114">
        <v>0</v>
      </c>
      <c r="S184" s="107"/>
      <c r="U184" s="104"/>
      <c r="V184" s="105"/>
      <c r="W184" s="105"/>
      <c r="X184" s="106"/>
      <c r="KE184" s="88"/>
    </row>
    <row r="185" spans="2:291" x14ac:dyDescent="0.15">
      <c r="B185" s="235"/>
      <c r="C185" s="237" t="s">
        <v>60</v>
      </c>
      <c r="D185" s="51">
        <v>2017</v>
      </c>
      <c r="E185" s="118">
        <v>0</v>
      </c>
      <c r="F185" s="118">
        <v>0</v>
      </c>
      <c r="G185" s="118">
        <v>0</v>
      </c>
      <c r="H185" s="118">
        <v>0</v>
      </c>
      <c r="I185" s="110"/>
      <c r="J185" s="118">
        <v>0</v>
      </c>
      <c r="K185" s="118">
        <v>0</v>
      </c>
      <c r="L185" s="118">
        <v>0</v>
      </c>
      <c r="M185" s="118">
        <v>0</v>
      </c>
      <c r="O185" s="112">
        <v>0</v>
      </c>
      <c r="P185" s="112">
        <v>0</v>
      </c>
      <c r="Q185" s="113">
        <v>0</v>
      </c>
      <c r="R185" s="114">
        <v>0</v>
      </c>
      <c r="S185" s="107"/>
      <c r="U185" s="104"/>
      <c r="V185" s="105"/>
      <c r="W185" s="105"/>
      <c r="X185" s="106"/>
      <c r="KE185" s="88"/>
    </row>
    <row r="186" spans="2:291" x14ac:dyDescent="0.15">
      <c r="B186" s="235"/>
      <c r="C186" s="237"/>
      <c r="D186" s="51">
        <v>2018</v>
      </c>
      <c r="E186" s="118">
        <v>0</v>
      </c>
      <c r="F186" s="118">
        <v>0</v>
      </c>
      <c r="G186" s="118">
        <v>0</v>
      </c>
      <c r="H186" s="118">
        <v>0</v>
      </c>
      <c r="I186" s="110"/>
      <c r="J186" s="118">
        <v>0</v>
      </c>
      <c r="K186" s="118">
        <v>0</v>
      </c>
      <c r="L186" s="118">
        <v>0</v>
      </c>
      <c r="M186" s="118">
        <v>0</v>
      </c>
      <c r="O186" s="112">
        <v>0</v>
      </c>
      <c r="P186" s="112">
        <v>0</v>
      </c>
      <c r="Q186" s="113">
        <v>0</v>
      </c>
      <c r="R186" s="114">
        <v>0</v>
      </c>
      <c r="S186" s="107"/>
      <c r="U186" s="104"/>
      <c r="V186" s="105"/>
      <c r="W186" s="105"/>
      <c r="X186" s="106"/>
      <c r="KE186" s="88"/>
    </row>
    <row r="187" spans="2:291" x14ac:dyDescent="0.15">
      <c r="B187" s="235"/>
      <c r="C187" s="237"/>
      <c r="D187" s="51">
        <v>2019</v>
      </c>
      <c r="E187" s="118">
        <v>0</v>
      </c>
      <c r="F187" s="118">
        <v>0</v>
      </c>
      <c r="G187" s="118">
        <v>0</v>
      </c>
      <c r="H187" s="118">
        <v>0</v>
      </c>
      <c r="I187" s="110"/>
      <c r="J187" s="118">
        <v>0</v>
      </c>
      <c r="K187" s="118">
        <v>0</v>
      </c>
      <c r="L187" s="118">
        <v>0</v>
      </c>
      <c r="M187" s="118">
        <v>0</v>
      </c>
      <c r="O187" s="112">
        <v>0</v>
      </c>
      <c r="P187" s="112">
        <v>0</v>
      </c>
      <c r="Q187" s="113">
        <v>0</v>
      </c>
      <c r="R187" s="114">
        <v>0</v>
      </c>
      <c r="S187" s="107"/>
      <c r="U187" s="104"/>
      <c r="V187" s="105"/>
      <c r="W187" s="105"/>
      <c r="X187" s="106"/>
      <c r="KE187" s="88"/>
    </row>
    <row r="188" spans="2:291" x14ac:dyDescent="0.15">
      <c r="B188" s="235"/>
      <c r="C188" s="237"/>
      <c r="D188" s="51">
        <v>2020</v>
      </c>
      <c r="E188" s="118">
        <v>0</v>
      </c>
      <c r="F188" s="118">
        <v>0</v>
      </c>
      <c r="G188" s="118">
        <v>0</v>
      </c>
      <c r="H188" s="118">
        <v>0</v>
      </c>
      <c r="I188" s="110"/>
      <c r="J188" s="118">
        <v>0</v>
      </c>
      <c r="K188" s="118">
        <v>0</v>
      </c>
      <c r="L188" s="118">
        <v>0</v>
      </c>
      <c r="M188" s="118">
        <v>0</v>
      </c>
      <c r="O188" s="112">
        <v>0</v>
      </c>
      <c r="P188" s="112">
        <v>0</v>
      </c>
      <c r="Q188" s="113">
        <v>0</v>
      </c>
      <c r="R188" s="114">
        <v>0</v>
      </c>
      <c r="S188" s="107"/>
      <c r="U188" s="104"/>
      <c r="V188" s="105"/>
      <c r="W188" s="105"/>
      <c r="X188" s="106"/>
      <c r="KE188" s="88"/>
    </row>
    <row r="189" spans="2:291" x14ac:dyDescent="0.15">
      <c r="B189" s="235"/>
      <c r="C189" s="237"/>
      <c r="D189" s="51">
        <v>2021</v>
      </c>
      <c r="E189" s="118">
        <v>0</v>
      </c>
      <c r="F189" s="118">
        <v>0</v>
      </c>
      <c r="G189" s="118">
        <v>0</v>
      </c>
      <c r="H189" s="118">
        <v>0</v>
      </c>
      <c r="I189" s="110"/>
      <c r="J189" s="118">
        <v>0</v>
      </c>
      <c r="K189" s="118">
        <v>0</v>
      </c>
      <c r="L189" s="118">
        <v>0</v>
      </c>
      <c r="M189" s="118">
        <v>0</v>
      </c>
      <c r="O189" s="112">
        <v>0</v>
      </c>
      <c r="P189" s="112">
        <v>0</v>
      </c>
      <c r="Q189" s="113">
        <v>0</v>
      </c>
      <c r="R189" s="114">
        <v>0</v>
      </c>
      <c r="S189" s="107"/>
      <c r="U189" s="104"/>
      <c r="V189" s="105"/>
      <c r="W189" s="105"/>
      <c r="X189" s="106"/>
      <c r="KE189" s="88"/>
    </row>
    <row r="190" spans="2:291" x14ac:dyDescent="0.15">
      <c r="B190" s="235"/>
      <c r="C190" s="237"/>
      <c r="D190" s="119" t="s">
        <v>59</v>
      </c>
      <c r="E190" s="120">
        <v>0</v>
      </c>
      <c r="F190" s="120">
        <v>0</v>
      </c>
      <c r="G190" s="120">
        <v>0</v>
      </c>
      <c r="H190" s="120">
        <v>0</v>
      </c>
      <c r="I190" s="110"/>
      <c r="J190" s="120">
        <v>0</v>
      </c>
      <c r="K190" s="120">
        <v>0</v>
      </c>
      <c r="L190" s="120">
        <v>0</v>
      </c>
      <c r="M190" s="120">
        <v>0</v>
      </c>
      <c r="O190" s="112">
        <v>0</v>
      </c>
      <c r="P190" s="112">
        <v>0</v>
      </c>
      <c r="Q190" s="113">
        <v>0</v>
      </c>
      <c r="R190" s="114">
        <v>0</v>
      </c>
      <c r="S190" s="107"/>
      <c r="U190" s="104"/>
      <c r="V190" s="105"/>
      <c r="W190" s="105"/>
      <c r="X190" s="106"/>
      <c r="KE190" s="88"/>
    </row>
    <row r="191" spans="2:291" ht="11.25" customHeight="1" x14ac:dyDescent="0.15">
      <c r="B191" s="242" t="s">
        <v>61</v>
      </c>
      <c r="C191" s="242"/>
      <c r="D191" s="121">
        <v>2017</v>
      </c>
      <c r="E191" s="122">
        <v>0</v>
      </c>
      <c r="F191" s="122">
        <v>0</v>
      </c>
      <c r="G191" s="122">
        <v>0</v>
      </c>
      <c r="H191" s="122">
        <v>0</v>
      </c>
      <c r="I191" s="110"/>
      <c r="J191" s="122">
        <v>0</v>
      </c>
      <c r="K191" s="122">
        <v>0</v>
      </c>
      <c r="L191" s="122">
        <v>0</v>
      </c>
      <c r="M191" s="122">
        <v>0</v>
      </c>
      <c r="O191" s="112">
        <v>0</v>
      </c>
      <c r="P191" s="112">
        <v>0</v>
      </c>
      <c r="Q191" s="113">
        <v>0</v>
      </c>
      <c r="R191" s="114">
        <v>0</v>
      </c>
      <c r="S191" s="107"/>
      <c r="U191" s="104"/>
      <c r="V191" s="105"/>
      <c r="W191" s="105"/>
      <c r="X191" s="106"/>
      <c r="KE191" s="88"/>
    </row>
    <row r="192" spans="2:291" x14ac:dyDescent="0.15">
      <c r="B192" s="242"/>
      <c r="C192" s="242"/>
      <c r="D192" s="121">
        <v>2018</v>
      </c>
      <c r="E192" s="122">
        <v>0</v>
      </c>
      <c r="F192" s="122">
        <v>0</v>
      </c>
      <c r="G192" s="122">
        <v>0</v>
      </c>
      <c r="H192" s="122">
        <v>0</v>
      </c>
      <c r="I192" s="110"/>
      <c r="J192" s="122">
        <v>0</v>
      </c>
      <c r="K192" s="122">
        <v>0</v>
      </c>
      <c r="L192" s="122">
        <v>0</v>
      </c>
      <c r="M192" s="122">
        <v>0</v>
      </c>
      <c r="O192" s="112">
        <v>0</v>
      </c>
      <c r="P192" s="112">
        <v>0</v>
      </c>
      <c r="Q192" s="113">
        <v>0</v>
      </c>
      <c r="R192" s="114">
        <v>0</v>
      </c>
      <c r="S192" s="107"/>
      <c r="U192" s="104"/>
      <c r="V192" s="105"/>
      <c r="W192" s="105"/>
      <c r="X192" s="106"/>
      <c r="KE192" s="88"/>
    </row>
    <row r="193" spans="2:291" x14ac:dyDescent="0.15">
      <c r="B193" s="242"/>
      <c r="C193" s="242"/>
      <c r="D193" s="121">
        <v>2019</v>
      </c>
      <c r="E193" s="122">
        <v>0</v>
      </c>
      <c r="F193" s="122">
        <v>0</v>
      </c>
      <c r="G193" s="122">
        <v>0</v>
      </c>
      <c r="H193" s="122">
        <v>0</v>
      </c>
      <c r="I193" s="110"/>
      <c r="J193" s="122">
        <v>0</v>
      </c>
      <c r="K193" s="122">
        <v>0</v>
      </c>
      <c r="L193" s="122">
        <v>0</v>
      </c>
      <c r="M193" s="122">
        <v>0</v>
      </c>
      <c r="O193" s="112">
        <v>0</v>
      </c>
      <c r="P193" s="112">
        <v>0</v>
      </c>
      <c r="Q193" s="113">
        <v>0</v>
      </c>
      <c r="R193" s="114">
        <v>0</v>
      </c>
      <c r="S193" s="107"/>
      <c r="U193" s="104"/>
      <c r="V193" s="105"/>
      <c r="W193" s="105"/>
      <c r="X193" s="106"/>
      <c r="KE193" s="88"/>
    </row>
    <row r="194" spans="2:291" x14ac:dyDescent="0.15">
      <c r="B194" s="242"/>
      <c r="C194" s="242"/>
      <c r="D194" s="121">
        <v>2020</v>
      </c>
      <c r="E194" s="122">
        <v>0</v>
      </c>
      <c r="F194" s="122">
        <v>0</v>
      </c>
      <c r="G194" s="122">
        <v>0</v>
      </c>
      <c r="H194" s="122">
        <v>0</v>
      </c>
      <c r="I194" s="110"/>
      <c r="J194" s="122">
        <v>0</v>
      </c>
      <c r="K194" s="122">
        <v>0</v>
      </c>
      <c r="L194" s="122">
        <v>0</v>
      </c>
      <c r="M194" s="122">
        <v>0</v>
      </c>
      <c r="O194" s="112">
        <v>0</v>
      </c>
      <c r="P194" s="112">
        <v>0</v>
      </c>
      <c r="Q194" s="113">
        <v>0</v>
      </c>
      <c r="R194" s="114">
        <v>0</v>
      </c>
      <c r="S194" s="107"/>
      <c r="U194" s="104"/>
      <c r="V194" s="105"/>
      <c r="W194" s="105"/>
      <c r="X194" s="106"/>
      <c r="KE194" s="88"/>
    </row>
    <row r="195" spans="2:291" x14ac:dyDescent="0.15">
      <c r="B195" s="242"/>
      <c r="C195" s="242"/>
      <c r="D195" s="121">
        <v>2021</v>
      </c>
      <c r="E195" s="122">
        <v>0</v>
      </c>
      <c r="F195" s="122">
        <v>0</v>
      </c>
      <c r="G195" s="122">
        <v>0</v>
      </c>
      <c r="H195" s="122">
        <v>0</v>
      </c>
      <c r="I195" s="110"/>
      <c r="J195" s="122">
        <v>0</v>
      </c>
      <c r="K195" s="122">
        <v>0</v>
      </c>
      <c r="L195" s="122">
        <v>0</v>
      </c>
      <c r="M195" s="122">
        <v>0</v>
      </c>
      <c r="O195" s="112">
        <v>0</v>
      </c>
      <c r="P195" s="112">
        <v>0</v>
      </c>
      <c r="Q195" s="113">
        <v>0</v>
      </c>
      <c r="R195" s="114">
        <v>0</v>
      </c>
      <c r="S195" s="107"/>
      <c r="U195" s="104"/>
      <c r="V195" s="105"/>
      <c r="W195" s="105"/>
      <c r="X195" s="106"/>
      <c r="KE195" s="88"/>
    </row>
    <row r="196" spans="2:291" x14ac:dyDescent="0.15">
      <c r="B196" s="242"/>
      <c r="C196" s="242"/>
      <c r="D196" s="123" t="s">
        <v>59</v>
      </c>
      <c r="E196" s="124">
        <v>0</v>
      </c>
      <c r="F196" s="124">
        <v>0</v>
      </c>
      <c r="G196" s="124">
        <v>0</v>
      </c>
      <c r="H196" s="124">
        <v>0</v>
      </c>
      <c r="I196" s="110"/>
      <c r="J196" s="124">
        <v>0</v>
      </c>
      <c r="K196" s="124">
        <v>0</v>
      </c>
      <c r="L196" s="124">
        <v>0</v>
      </c>
      <c r="M196" s="124">
        <v>0</v>
      </c>
      <c r="O196" s="112">
        <v>0</v>
      </c>
      <c r="P196" s="112">
        <v>0</v>
      </c>
      <c r="Q196" s="113">
        <v>0</v>
      </c>
      <c r="R196" s="114">
        <v>0</v>
      </c>
      <c r="S196" s="107"/>
      <c r="U196" s="104"/>
      <c r="V196" s="105"/>
      <c r="W196" s="105"/>
      <c r="X196" s="106"/>
      <c r="KE196" s="88"/>
    </row>
    <row r="197" spans="2:291" ht="11.25" customHeight="1" x14ac:dyDescent="0.15">
      <c r="B197" s="245" t="s">
        <v>91</v>
      </c>
      <c r="C197" s="245"/>
      <c r="D197" s="125">
        <v>2017</v>
      </c>
      <c r="E197" s="126">
        <v>12461.86</v>
      </c>
      <c r="F197" s="126">
        <v>162638.26999999999</v>
      </c>
      <c r="G197" s="126">
        <v>855432.97</v>
      </c>
      <c r="H197" s="126">
        <v>1030533.1</v>
      </c>
      <c r="I197" s="110"/>
      <c r="J197" s="126">
        <v>1030533.1</v>
      </c>
      <c r="K197" s="126">
        <v>0</v>
      </c>
      <c r="L197" s="126">
        <v>0</v>
      </c>
      <c r="M197" s="126">
        <v>0</v>
      </c>
      <c r="O197" s="112">
        <v>0</v>
      </c>
      <c r="P197" s="112">
        <v>0</v>
      </c>
      <c r="Q197" s="113">
        <v>0</v>
      </c>
      <c r="R197" s="114">
        <v>0</v>
      </c>
      <c r="S197" s="107"/>
      <c r="U197" s="104"/>
      <c r="V197" s="105"/>
      <c r="W197" s="105"/>
      <c r="X197" s="106"/>
      <c r="KE197" s="88"/>
    </row>
    <row r="198" spans="2:291" x14ac:dyDescent="0.15">
      <c r="B198" s="245"/>
      <c r="C198" s="245"/>
      <c r="D198" s="125">
        <v>2018</v>
      </c>
      <c r="E198" s="126">
        <v>14285.16</v>
      </c>
      <c r="F198" s="126">
        <v>161498.56</v>
      </c>
      <c r="G198" s="126">
        <v>801921.94</v>
      </c>
      <c r="H198" s="126">
        <v>977705.65999999992</v>
      </c>
      <c r="I198" s="110"/>
      <c r="J198" s="126">
        <v>977705.65999999992</v>
      </c>
      <c r="K198" s="126">
        <v>0</v>
      </c>
      <c r="L198" s="126">
        <v>0</v>
      </c>
      <c r="M198" s="126">
        <v>0</v>
      </c>
      <c r="O198" s="112">
        <v>0</v>
      </c>
      <c r="P198" s="112">
        <v>0</v>
      </c>
      <c r="Q198" s="113">
        <v>0</v>
      </c>
      <c r="R198" s="114">
        <v>0</v>
      </c>
      <c r="S198" s="107"/>
      <c r="U198" s="104"/>
      <c r="V198" s="105"/>
      <c r="W198" s="105"/>
      <c r="X198" s="106"/>
      <c r="KE198" s="88"/>
    </row>
    <row r="199" spans="2:291" x14ac:dyDescent="0.15">
      <c r="B199" s="245"/>
      <c r="C199" s="245"/>
      <c r="D199" s="125">
        <v>2019</v>
      </c>
      <c r="E199" s="126">
        <v>12965.32</v>
      </c>
      <c r="F199" s="126">
        <v>160264.59</v>
      </c>
      <c r="G199" s="126">
        <v>817215.32</v>
      </c>
      <c r="H199" s="126">
        <v>990445.23</v>
      </c>
      <c r="I199" s="110"/>
      <c r="J199" s="126">
        <v>990445.23</v>
      </c>
      <c r="K199" s="126">
        <v>0</v>
      </c>
      <c r="L199" s="126">
        <v>0</v>
      </c>
      <c r="M199" s="126">
        <v>0</v>
      </c>
      <c r="O199" s="112">
        <v>0</v>
      </c>
      <c r="P199" s="112">
        <v>0</v>
      </c>
      <c r="Q199" s="113">
        <v>0</v>
      </c>
      <c r="R199" s="114">
        <v>0</v>
      </c>
      <c r="S199" s="107"/>
      <c r="U199" s="104"/>
      <c r="V199" s="105"/>
      <c r="W199" s="105"/>
      <c r="X199" s="106"/>
      <c r="KE199" s="88"/>
    </row>
    <row r="200" spans="2:291" x14ac:dyDescent="0.15">
      <c r="B200" s="245"/>
      <c r="C200" s="245"/>
      <c r="D200" s="125">
        <v>2020</v>
      </c>
      <c r="E200" s="126">
        <v>14862.28</v>
      </c>
      <c r="F200" s="126">
        <v>174219.6</v>
      </c>
      <c r="G200" s="126">
        <v>844011.75</v>
      </c>
      <c r="H200" s="126">
        <v>1033093.63</v>
      </c>
      <c r="I200" s="110"/>
      <c r="J200" s="126">
        <v>1033093.63</v>
      </c>
      <c r="K200" s="126">
        <v>0</v>
      </c>
      <c r="L200" s="126">
        <v>0</v>
      </c>
      <c r="M200" s="126">
        <v>0</v>
      </c>
      <c r="O200" s="112">
        <v>0</v>
      </c>
      <c r="P200" s="112">
        <v>0</v>
      </c>
      <c r="Q200" s="113">
        <v>0</v>
      </c>
      <c r="R200" s="114">
        <v>0</v>
      </c>
      <c r="S200" s="107"/>
      <c r="U200" s="104"/>
      <c r="V200" s="105"/>
      <c r="W200" s="105"/>
      <c r="X200" s="106"/>
      <c r="KE200" s="88"/>
    </row>
    <row r="201" spans="2:291" x14ac:dyDescent="0.15">
      <c r="B201" s="245"/>
      <c r="C201" s="245"/>
      <c r="D201" s="125">
        <v>2021</v>
      </c>
      <c r="E201" s="126">
        <v>38545.269999999997</v>
      </c>
      <c r="F201" s="126">
        <v>156384.16</v>
      </c>
      <c r="G201" s="126">
        <v>825101.33</v>
      </c>
      <c r="H201" s="126">
        <v>1020030.76</v>
      </c>
      <c r="I201" s="110"/>
      <c r="J201" s="126">
        <v>1020030.76</v>
      </c>
      <c r="K201" s="126">
        <v>0</v>
      </c>
      <c r="L201" s="126">
        <v>0</v>
      </c>
      <c r="M201" s="126">
        <v>0</v>
      </c>
      <c r="O201" s="112">
        <v>0</v>
      </c>
      <c r="P201" s="112">
        <v>0</v>
      </c>
      <c r="Q201" s="113">
        <v>0</v>
      </c>
      <c r="R201" s="114">
        <v>0</v>
      </c>
      <c r="S201" s="107"/>
      <c r="U201" s="104"/>
      <c r="V201" s="105"/>
      <c r="W201" s="105"/>
      <c r="X201" s="106"/>
      <c r="KE201" s="88"/>
    </row>
    <row r="202" spans="2:291" x14ac:dyDescent="0.15">
      <c r="B202" s="245"/>
      <c r="C202" s="245"/>
      <c r="D202" s="127" t="s">
        <v>59</v>
      </c>
      <c r="E202" s="128">
        <v>93119.889999999985</v>
      </c>
      <c r="F202" s="128">
        <v>815005.17999999993</v>
      </c>
      <c r="G202" s="128">
        <v>4143683.31</v>
      </c>
      <c r="H202" s="128">
        <v>5051808.38</v>
      </c>
      <c r="I202" s="110"/>
      <c r="J202" s="128">
        <v>5051808.38</v>
      </c>
      <c r="K202" s="128">
        <v>0</v>
      </c>
      <c r="L202" s="128">
        <v>0</v>
      </c>
      <c r="M202" s="128">
        <v>0</v>
      </c>
      <c r="O202" s="112">
        <v>0</v>
      </c>
      <c r="P202" s="112">
        <v>0</v>
      </c>
      <c r="Q202" s="113">
        <v>0</v>
      </c>
      <c r="R202" s="114">
        <v>0</v>
      </c>
      <c r="S202" s="129">
        <v>0</v>
      </c>
      <c r="U202" s="104"/>
      <c r="V202" s="105"/>
      <c r="W202" s="105"/>
      <c r="X202" s="106"/>
      <c r="KE202" s="88"/>
    </row>
    <row r="203" spans="2:291" ht="11.25" customHeight="1" x14ac:dyDescent="0.15">
      <c r="B203" s="246" t="s">
        <v>9</v>
      </c>
      <c r="C203" s="246"/>
      <c r="D203" s="130">
        <v>2017</v>
      </c>
      <c r="E203" s="247">
        <v>11638.480000000001</v>
      </c>
      <c r="F203" s="248">
        <v>0</v>
      </c>
      <c r="G203" s="131">
        <v>96533.19</v>
      </c>
      <c r="H203" s="131">
        <v>108171.67</v>
      </c>
      <c r="I203" s="110"/>
      <c r="J203" s="131">
        <v>108171.67</v>
      </c>
      <c r="K203" s="131">
        <v>0</v>
      </c>
      <c r="L203" s="131">
        <v>0</v>
      </c>
      <c r="M203" s="131">
        <v>0</v>
      </c>
      <c r="O203" s="112">
        <v>0</v>
      </c>
      <c r="P203" s="112">
        <v>0</v>
      </c>
      <c r="Q203" s="113">
        <v>0</v>
      </c>
      <c r="R203" s="114">
        <v>0</v>
      </c>
      <c r="U203" s="104"/>
      <c r="V203" s="105"/>
      <c r="W203" s="105"/>
      <c r="X203" s="106"/>
    </row>
    <row r="204" spans="2:291" x14ac:dyDescent="0.15">
      <c r="B204" s="246"/>
      <c r="C204" s="246"/>
      <c r="D204" s="130">
        <v>2018</v>
      </c>
      <c r="E204" s="247">
        <v>12030.37</v>
      </c>
      <c r="F204" s="248">
        <v>0</v>
      </c>
      <c r="G204" s="131">
        <v>98463.85</v>
      </c>
      <c r="H204" s="131">
        <v>110494.22</v>
      </c>
      <c r="I204" s="110"/>
      <c r="J204" s="131">
        <v>110494.22</v>
      </c>
      <c r="K204" s="131">
        <v>0</v>
      </c>
      <c r="L204" s="131">
        <v>0</v>
      </c>
      <c r="M204" s="131">
        <v>0</v>
      </c>
      <c r="O204" s="112">
        <v>0</v>
      </c>
      <c r="P204" s="112">
        <v>0</v>
      </c>
      <c r="Q204" s="113">
        <v>0</v>
      </c>
      <c r="R204" s="114">
        <v>0</v>
      </c>
      <c r="U204" s="104"/>
      <c r="V204" s="105"/>
      <c r="W204" s="105"/>
      <c r="X204" s="106"/>
    </row>
    <row r="205" spans="2:291" x14ac:dyDescent="0.15">
      <c r="B205" s="246"/>
      <c r="C205" s="246"/>
      <c r="D205" s="130">
        <v>2019</v>
      </c>
      <c r="E205" s="247">
        <v>12108.67</v>
      </c>
      <c r="F205" s="248">
        <v>0</v>
      </c>
      <c r="G205" s="131">
        <v>102114.08</v>
      </c>
      <c r="H205" s="131">
        <v>114222.75</v>
      </c>
      <c r="I205" s="110"/>
      <c r="J205" s="131">
        <v>114222.75</v>
      </c>
      <c r="K205" s="131">
        <v>0</v>
      </c>
      <c r="L205" s="131">
        <v>0</v>
      </c>
      <c r="M205" s="131">
        <v>0</v>
      </c>
      <c r="O205" s="112">
        <v>0</v>
      </c>
      <c r="P205" s="112">
        <v>0</v>
      </c>
      <c r="Q205" s="113">
        <v>0</v>
      </c>
      <c r="R205" s="114">
        <v>0</v>
      </c>
      <c r="U205" s="104"/>
      <c r="V205" s="105"/>
      <c r="W205" s="105"/>
      <c r="X205" s="106"/>
    </row>
    <row r="206" spans="2:291" x14ac:dyDescent="0.15">
      <c r="B206" s="246"/>
      <c r="C206" s="246"/>
      <c r="D206" s="130">
        <v>2020</v>
      </c>
      <c r="E206" s="247">
        <v>12516.390000000001</v>
      </c>
      <c r="F206" s="248">
        <v>0</v>
      </c>
      <c r="G206" s="131">
        <v>102441.79</v>
      </c>
      <c r="H206" s="131">
        <v>114958.18</v>
      </c>
      <c r="I206" s="110"/>
      <c r="J206" s="131">
        <v>114958.18</v>
      </c>
      <c r="K206" s="131">
        <v>0</v>
      </c>
      <c r="L206" s="131">
        <v>0</v>
      </c>
      <c r="M206" s="131">
        <v>0</v>
      </c>
      <c r="O206" s="112">
        <v>0</v>
      </c>
      <c r="P206" s="112">
        <v>0</v>
      </c>
      <c r="Q206" s="113">
        <v>0</v>
      </c>
      <c r="R206" s="114">
        <v>0</v>
      </c>
      <c r="U206" s="104">
        <v>1</v>
      </c>
      <c r="V206" s="105">
        <v>0</v>
      </c>
      <c r="W206" s="105">
        <v>0</v>
      </c>
      <c r="X206" s="106">
        <v>0</v>
      </c>
    </row>
    <row r="207" spans="2:291" x14ac:dyDescent="0.15">
      <c r="B207" s="246"/>
      <c r="C207" s="246"/>
      <c r="D207" s="130">
        <v>2021</v>
      </c>
      <c r="E207" s="247">
        <v>15130.76</v>
      </c>
      <c r="F207" s="248">
        <v>0</v>
      </c>
      <c r="G207" s="131">
        <v>104490.63</v>
      </c>
      <c r="H207" s="131">
        <v>119621.39</v>
      </c>
      <c r="I207" s="110"/>
      <c r="J207" s="131">
        <v>119621.39</v>
      </c>
      <c r="K207" s="131">
        <v>0</v>
      </c>
      <c r="L207" s="131">
        <v>0</v>
      </c>
      <c r="M207" s="131">
        <v>0</v>
      </c>
      <c r="O207" s="112">
        <v>0</v>
      </c>
      <c r="P207" s="112">
        <v>0</v>
      </c>
      <c r="Q207" s="113">
        <v>0</v>
      </c>
      <c r="R207" s="114">
        <v>0</v>
      </c>
      <c r="U207" s="104">
        <v>1</v>
      </c>
      <c r="V207" s="105">
        <v>0</v>
      </c>
      <c r="W207" s="105">
        <v>0</v>
      </c>
      <c r="X207" s="106">
        <v>0</v>
      </c>
    </row>
    <row r="208" spans="2:291" x14ac:dyDescent="0.15">
      <c r="B208" s="246"/>
      <c r="C208" s="246"/>
      <c r="D208" s="132" t="s">
        <v>59</v>
      </c>
      <c r="E208" s="243">
        <v>63424.670000000006</v>
      </c>
      <c r="F208" s="244"/>
      <c r="G208" s="133">
        <v>504043.54</v>
      </c>
      <c r="H208" s="133">
        <v>567468.21</v>
      </c>
      <c r="I208" s="110"/>
      <c r="J208" s="133">
        <v>567468.21</v>
      </c>
      <c r="K208" s="133">
        <v>0</v>
      </c>
      <c r="L208" s="133">
        <v>0</v>
      </c>
      <c r="M208" s="133">
        <v>0</v>
      </c>
      <c r="O208" s="112">
        <v>0</v>
      </c>
      <c r="P208" s="112">
        <v>0</v>
      </c>
      <c r="Q208" s="113">
        <v>0</v>
      </c>
      <c r="R208" s="114">
        <v>0</v>
      </c>
      <c r="U208" s="134">
        <v>0.1</v>
      </c>
      <c r="V208" s="135">
        <v>7.0000000000000007E-2</v>
      </c>
      <c r="W208" s="135">
        <v>7.0000000000000007E-2</v>
      </c>
      <c r="X208" s="136">
        <v>7.0000000000000007E-2</v>
      </c>
      <c r="Y208" s="137"/>
      <c r="Z208" s="137"/>
    </row>
    <row r="209" spans="2:24" x14ac:dyDescent="0.15">
      <c r="B209" s="246"/>
      <c r="C209" s="246"/>
      <c r="D209" s="132" t="s">
        <v>62</v>
      </c>
      <c r="E209" s="138"/>
      <c r="F209" s="138"/>
      <c r="G209" s="138"/>
      <c r="H209" s="139">
        <v>9.9975826164676762E-2</v>
      </c>
      <c r="I209" s="110"/>
      <c r="J209" s="138"/>
      <c r="K209" s="138"/>
      <c r="L209" s="138"/>
      <c r="M209" s="138"/>
      <c r="O209" s="112"/>
      <c r="P209" s="112"/>
      <c r="Q209" s="113"/>
      <c r="R209" s="114"/>
      <c r="U209" s="140">
        <v>0.1</v>
      </c>
      <c r="V209" s="141"/>
      <c r="W209" s="141"/>
      <c r="X209" s="142"/>
    </row>
    <row r="210" spans="2:24" x14ac:dyDescent="0.15">
      <c r="B210" s="246" t="s">
        <v>63</v>
      </c>
      <c r="C210" s="246"/>
      <c r="D210" s="130">
        <v>2017</v>
      </c>
      <c r="E210" s="143"/>
      <c r="F210" s="143"/>
      <c r="G210" s="143"/>
      <c r="H210" s="131">
        <v>2500</v>
      </c>
      <c r="I210" s="110"/>
      <c r="J210" s="131">
        <v>2500</v>
      </c>
      <c r="K210" s="131">
        <v>0</v>
      </c>
      <c r="L210" s="131">
        <v>0</v>
      </c>
      <c r="M210" s="131">
        <v>0</v>
      </c>
      <c r="O210" s="112">
        <v>0</v>
      </c>
      <c r="P210" s="112">
        <v>0</v>
      </c>
      <c r="Q210" s="113">
        <v>0</v>
      </c>
      <c r="R210" s="114">
        <v>0</v>
      </c>
    </row>
    <row r="211" spans="2:24" x14ac:dyDescent="0.15">
      <c r="B211" s="246"/>
      <c r="C211" s="246"/>
      <c r="D211" s="130">
        <v>2018</v>
      </c>
      <c r="E211" s="143"/>
      <c r="F211" s="143"/>
      <c r="G211" s="143"/>
      <c r="H211" s="131">
        <v>2550</v>
      </c>
      <c r="I211" s="110"/>
      <c r="J211" s="131">
        <v>2550</v>
      </c>
      <c r="K211" s="131">
        <v>0</v>
      </c>
      <c r="L211" s="131">
        <v>0</v>
      </c>
      <c r="M211" s="131">
        <v>0</v>
      </c>
      <c r="O211" s="112">
        <v>0</v>
      </c>
      <c r="P211" s="112">
        <v>0</v>
      </c>
      <c r="Q211" s="113">
        <v>0</v>
      </c>
      <c r="R211" s="114">
        <v>0</v>
      </c>
    </row>
    <row r="212" spans="2:24" x14ac:dyDescent="0.15">
      <c r="B212" s="246"/>
      <c r="C212" s="246"/>
      <c r="D212" s="130">
        <v>2019</v>
      </c>
      <c r="E212" s="143"/>
      <c r="F212" s="143"/>
      <c r="G212" s="143"/>
      <c r="H212" s="131">
        <v>46368.53</v>
      </c>
      <c r="I212" s="110"/>
      <c r="J212" s="131">
        <v>46368.53</v>
      </c>
      <c r="K212" s="131">
        <v>0</v>
      </c>
      <c r="L212" s="131">
        <v>0</v>
      </c>
      <c r="M212" s="131">
        <v>0</v>
      </c>
      <c r="O212" s="112">
        <v>0</v>
      </c>
      <c r="P212" s="112">
        <v>0</v>
      </c>
      <c r="Q212" s="113">
        <v>0</v>
      </c>
      <c r="R212" s="114">
        <v>0</v>
      </c>
    </row>
    <row r="213" spans="2:24" x14ac:dyDescent="0.15">
      <c r="B213" s="246"/>
      <c r="C213" s="246"/>
      <c r="D213" s="130">
        <v>2020</v>
      </c>
      <c r="E213" s="143"/>
      <c r="F213" s="143"/>
      <c r="G213" s="143"/>
      <c r="H213" s="131">
        <v>2653.02</v>
      </c>
      <c r="I213" s="110"/>
      <c r="J213" s="131">
        <v>2653.02</v>
      </c>
      <c r="K213" s="131">
        <v>0</v>
      </c>
      <c r="L213" s="131">
        <v>0</v>
      </c>
      <c r="M213" s="131">
        <v>0</v>
      </c>
      <c r="O213" s="112">
        <v>0</v>
      </c>
      <c r="P213" s="112">
        <v>0</v>
      </c>
      <c r="Q213" s="113">
        <v>0</v>
      </c>
      <c r="R213" s="114">
        <v>0</v>
      </c>
    </row>
    <row r="214" spans="2:24" x14ac:dyDescent="0.15">
      <c r="B214" s="246"/>
      <c r="C214" s="246"/>
      <c r="D214" s="130">
        <v>2021</v>
      </c>
      <c r="E214" s="143"/>
      <c r="F214" s="143"/>
      <c r="G214" s="143"/>
      <c r="H214" s="131">
        <v>2706.08</v>
      </c>
      <c r="I214" s="110"/>
      <c r="J214" s="131">
        <v>2706.08</v>
      </c>
      <c r="K214" s="131">
        <v>0</v>
      </c>
      <c r="L214" s="131">
        <v>0</v>
      </c>
      <c r="M214" s="131">
        <v>0</v>
      </c>
      <c r="O214" s="112">
        <v>0</v>
      </c>
      <c r="P214" s="112">
        <v>0</v>
      </c>
      <c r="Q214" s="113">
        <v>0</v>
      </c>
      <c r="R214" s="114">
        <v>0</v>
      </c>
    </row>
    <row r="215" spans="2:24" x14ac:dyDescent="0.15">
      <c r="B215" s="246"/>
      <c r="C215" s="246"/>
      <c r="D215" s="132" t="s">
        <v>59</v>
      </c>
      <c r="E215" s="143"/>
      <c r="F215" s="143"/>
      <c r="G215" s="143"/>
      <c r="H215" s="133">
        <v>56777.63</v>
      </c>
      <c r="I215" s="110"/>
      <c r="J215" s="133">
        <v>56777.63</v>
      </c>
      <c r="K215" s="133">
        <v>0</v>
      </c>
      <c r="L215" s="133">
        <v>0</v>
      </c>
      <c r="M215" s="133">
        <v>0</v>
      </c>
      <c r="O215" s="112">
        <v>0</v>
      </c>
      <c r="P215" s="112">
        <v>0</v>
      </c>
      <c r="Q215" s="113">
        <v>0</v>
      </c>
      <c r="R215" s="114">
        <v>0</v>
      </c>
    </row>
    <row r="216" spans="2:24" x14ac:dyDescent="0.15">
      <c r="B216" s="246"/>
      <c r="C216" s="246"/>
      <c r="D216" s="132" t="s">
        <v>64</v>
      </c>
      <c r="E216" s="143"/>
      <c r="F216" s="143"/>
      <c r="G216" s="143"/>
      <c r="H216" s="139">
        <v>1.000301050683057E-2</v>
      </c>
      <c r="I216" s="110"/>
      <c r="J216" s="138"/>
      <c r="K216" s="138"/>
      <c r="L216" s="138"/>
      <c r="M216" s="138"/>
      <c r="O216" s="112"/>
      <c r="P216" s="112"/>
      <c r="Q216" s="113"/>
      <c r="R216" s="114"/>
    </row>
    <row r="217" spans="2:24" ht="11.25" customHeight="1" x14ac:dyDescent="0.15">
      <c r="B217" s="250" t="s">
        <v>65</v>
      </c>
      <c r="C217" s="251"/>
      <c r="D217" s="144" t="s">
        <v>8</v>
      </c>
      <c r="E217" s="145"/>
      <c r="F217" s="145"/>
      <c r="G217" s="145"/>
      <c r="H217" s="146">
        <v>624245.84</v>
      </c>
      <c r="I217" s="110"/>
      <c r="J217" s="146">
        <v>624245.84</v>
      </c>
      <c r="K217" s="146">
        <v>0</v>
      </c>
      <c r="L217" s="146">
        <v>0</v>
      </c>
      <c r="M217" s="146">
        <v>0</v>
      </c>
      <c r="O217" s="112">
        <v>0</v>
      </c>
      <c r="P217" s="112">
        <v>0</v>
      </c>
      <c r="Q217" s="113">
        <v>0</v>
      </c>
      <c r="R217" s="114">
        <v>0</v>
      </c>
    </row>
    <row r="218" spans="2:24" ht="11.25" customHeight="1" x14ac:dyDescent="0.15">
      <c r="B218" s="252" t="s">
        <v>66</v>
      </c>
      <c r="C218" s="253"/>
      <c r="D218" s="147">
        <v>2017</v>
      </c>
      <c r="E218" s="148"/>
      <c r="F218" s="148"/>
      <c r="G218" s="148"/>
      <c r="H218" s="149">
        <v>1141204.77</v>
      </c>
      <c r="I218" s="110"/>
      <c r="J218" s="149">
        <v>1141204.77</v>
      </c>
      <c r="K218" s="149">
        <v>0</v>
      </c>
      <c r="L218" s="149">
        <v>0</v>
      </c>
      <c r="M218" s="149">
        <v>0</v>
      </c>
      <c r="O218" s="112">
        <v>0</v>
      </c>
      <c r="P218" s="112">
        <v>0</v>
      </c>
      <c r="Q218" s="113">
        <v>0</v>
      </c>
      <c r="R218" s="114">
        <v>0</v>
      </c>
    </row>
    <row r="219" spans="2:24" x14ac:dyDescent="0.15">
      <c r="B219" s="254"/>
      <c r="C219" s="255"/>
      <c r="D219" s="147">
        <v>2018</v>
      </c>
      <c r="E219" s="148"/>
      <c r="F219" s="148"/>
      <c r="G219" s="148"/>
      <c r="H219" s="149">
        <v>1090749.8799999999</v>
      </c>
      <c r="I219" s="110"/>
      <c r="J219" s="149">
        <v>1090749.8799999999</v>
      </c>
      <c r="K219" s="149">
        <v>0</v>
      </c>
      <c r="L219" s="149">
        <v>0</v>
      </c>
      <c r="M219" s="149">
        <v>0</v>
      </c>
      <c r="O219" s="112">
        <v>0</v>
      </c>
      <c r="P219" s="112">
        <v>0</v>
      </c>
      <c r="Q219" s="113">
        <v>0</v>
      </c>
      <c r="R219" s="114">
        <v>0</v>
      </c>
    </row>
    <row r="220" spans="2:24" x14ac:dyDescent="0.15">
      <c r="B220" s="254"/>
      <c r="C220" s="255"/>
      <c r="D220" s="147">
        <v>2019</v>
      </c>
      <c r="E220" s="148"/>
      <c r="F220" s="148"/>
      <c r="G220" s="148"/>
      <c r="H220" s="149">
        <v>1151036.51</v>
      </c>
      <c r="I220" s="110"/>
      <c r="J220" s="149">
        <v>1151036.51</v>
      </c>
      <c r="K220" s="149">
        <v>0</v>
      </c>
      <c r="L220" s="149">
        <v>0</v>
      </c>
      <c r="M220" s="149">
        <v>0</v>
      </c>
      <c r="O220" s="112">
        <v>0</v>
      </c>
      <c r="P220" s="112">
        <v>0</v>
      </c>
      <c r="Q220" s="113">
        <v>0</v>
      </c>
      <c r="R220" s="114">
        <v>0</v>
      </c>
    </row>
    <row r="221" spans="2:24" x14ac:dyDescent="0.15">
      <c r="B221" s="254"/>
      <c r="C221" s="255"/>
      <c r="D221" s="147">
        <v>2020</v>
      </c>
      <c r="E221" s="148"/>
      <c r="F221" s="148"/>
      <c r="G221" s="148"/>
      <c r="H221" s="149">
        <v>1150704.83</v>
      </c>
      <c r="I221" s="110"/>
      <c r="J221" s="149">
        <v>1150704.83</v>
      </c>
      <c r="K221" s="149">
        <v>0</v>
      </c>
      <c r="L221" s="149">
        <v>0</v>
      </c>
      <c r="M221" s="149">
        <v>0</v>
      </c>
      <c r="O221" s="112">
        <v>0</v>
      </c>
      <c r="P221" s="112">
        <v>0</v>
      </c>
      <c r="Q221" s="113">
        <v>0</v>
      </c>
      <c r="R221" s="114">
        <v>0</v>
      </c>
    </row>
    <row r="222" spans="2:24" x14ac:dyDescent="0.15">
      <c r="B222" s="254"/>
      <c r="C222" s="255"/>
      <c r="D222" s="147">
        <v>2021</v>
      </c>
      <c r="E222" s="148"/>
      <c r="F222" s="148"/>
      <c r="G222" s="148"/>
      <c r="H222" s="149">
        <v>1142358.23</v>
      </c>
      <c r="I222" s="110"/>
      <c r="J222" s="149">
        <v>1142358.23</v>
      </c>
      <c r="K222" s="149">
        <v>0</v>
      </c>
      <c r="L222" s="149">
        <v>0</v>
      </c>
      <c r="M222" s="149">
        <v>0</v>
      </c>
      <c r="O222" s="112">
        <v>0</v>
      </c>
      <c r="P222" s="112">
        <v>0</v>
      </c>
      <c r="Q222" s="113">
        <v>0</v>
      </c>
      <c r="R222" s="114">
        <v>0</v>
      </c>
    </row>
    <row r="223" spans="2:24" x14ac:dyDescent="0.15">
      <c r="B223" s="256"/>
      <c r="C223" s="257"/>
      <c r="D223" s="150" t="s">
        <v>8</v>
      </c>
      <c r="E223" s="148"/>
      <c r="F223" s="148"/>
      <c r="G223" s="148"/>
      <c r="H223" s="151">
        <v>5676054.2200000007</v>
      </c>
      <c r="I223" s="110"/>
      <c r="J223" s="151">
        <v>5676054.2200000007</v>
      </c>
      <c r="K223" s="151">
        <v>0</v>
      </c>
      <c r="L223" s="151">
        <v>0</v>
      </c>
      <c r="M223" s="151">
        <v>0</v>
      </c>
      <c r="O223" s="152">
        <v>0</v>
      </c>
      <c r="P223" s="152">
        <v>0</v>
      </c>
      <c r="Q223" s="153">
        <v>0</v>
      </c>
      <c r="R223" s="154">
        <v>0</v>
      </c>
    </row>
    <row r="224" spans="2:24" s="3" customFormat="1" ht="26.25" customHeight="1" x14ac:dyDescent="0.25">
      <c r="B224" s="258" t="s">
        <v>67</v>
      </c>
      <c r="C224" s="258"/>
      <c r="D224" s="155"/>
      <c r="E224" s="156" t="s">
        <v>68</v>
      </c>
      <c r="F224" s="156" t="s">
        <v>69</v>
      </c>
      <c r="G224" s="157"/>
      <c r="H224" s="157"/>
      <c r="O224" s="158"/>
    </row>
    <row r="225" spans="2:23" s="3" customFormat="1" ht="15" customHeight="1" x14ac:dyDescent="0.15">
      <c r="B225" s="258"/>
      <c r="C225" s="258"/>
      <c r="D225" s="159" t="s">
        <v>8</v>
      </c>
      <c r="E225" s="160">
        <v>5051808.38</v>
      </c>
      <c r="F225" s="160">
        <v>0</v>
      </c>
      <c r="G225" s="259" t="s">
        <v>70</v>
      </c>
      <c r="H225" s="261">
        <v>0.25</v>
      </c>
      <c r="O225" s="158"/>
    </row>
    <row r="226" spans="2:23" s="3" customFormat="1" ht="15" customHeight="1" x14ac:dyDescent="0.15">
      <c r="B226" s="258"/>
      <c r="C226" s="258"/>
      <c r="D226" s="159" t="s">
        <v>71</v>
      </c>
      <c r="E226" s="161">
        <v>1</v>
      </c>
      <c r="F226" s="161">
        <v>0</v>
      </c>
      <c r="G226" s="260"/>
      <c r="H226" s="262"/>
      <c r="O226" s="158"/>
    </row>
    <row r="227" spans="2:23" s="3" customFormat="1" x14ac:dyDescent="0.15">
      <c r="O227" s="158"/>
    </row>
    <row r="228" spans="2:23" s="3" customFormat="1" x14ac:dyDescent="0.15">
      <c r="O228" s="158"/>
    </row>
    <row r="229" spans="2:23" s="3" customFormat="1" x14ac:dyDescent="0.15">
      <c r="B229" s="263" t="s">
        <v>10</v>
      </c>
      <c r="C229" s="263"/>
      <c r="D229" s="264" t="s">
        <v>2</v>
      </c>
      <c r="E229" s="264" t="s">
        <v>92</v>
      </c>
      <c r="F229" s="266" t="s">
        <v>72</v>
      </c>
      <c r="G229" s="266" t="s">
        <v>73</v>
      </c>
      <c r="H229" s="162" t="s">
        <v>74</v>
      </c>
      <c r="J229" s="249" t="s">
        <v>75</v>
      </c>
      <c r="O229" s="158"/>
    </row>
    <row r="230" spans="2:23" s="3" customFormat="1" x14ac:dyDescent="0.15">
      <c r="B230" s="263"/>
      <c r="C230" s="263"/>
      <c r="D230" s="265"/>
      <c r="E230" s="265"/>
      <c r="F230" s="265"/>
      <c r="G230" s="267"/>
      <c r="H230" s="163">
        <v>7.0000000000000007E-2</v>
      </c>
      <c r="J230" s="249"/>
      <c r="P230" s="164" t="s">
        <v>56</v>
      </c>
      <c r="Q230" s="165" t="s">
        <v>76</v>
      </c>
      <c r="R230" s="165" t="s">
        <v>77</v>
      </c>
      <c r="S230" s="165"/>
      <c r="T230" s="165" t="s">
        <v>78</v>
      </c>
      <c r="U230" s="165"/>
      <c r="V230" s="165"/>
      <c r="W230" s="166" t="s">
        <v>79</v>
      </c>
    </row>
    <row r="231" spans="2:23" s="3" customFormat="1" x14ac:dyDescent="0.15">
      <c r="B231" s="263"/>
      <c r="C231" s="263"/>
      <c r="D231" s="167">
        <v>2017</v>
      </c>
      <c r="E231" s="168">
        <v>1141204.77</v>
      </c>
      <c r="F231" s="168">
        <v>228240.95400000003</v>
      </c>
      <c r="G231" s="168">
        <v>912963.81599999999</v>
      </c>
      <c r="H231" s="169">
        <v>79884.33</v>
      </c>
      <c r="I231" s="110"/>
      <c r="J231" s="168"/>
      <c r="K231" s="170" t="s">
        <v>11</v>
      </c>
      <c r="L231" s="168">
        <v>987633.43599999999</v>
      </c>
      <c r="O231" s="103"/>
      <c r="P231" s="112">
        <v>0</v>
      </c>
      <c r="Q231" s="113">
        <v>0</v>
      </c>
      <c r="R231" s="113">
        <v>0</v>
      </c>
      <c r="S231" s="113">
        <v>0</v>
      </c>
      <c r="T231" s="113"/>
      <c r="U231" s="113">
        <v>0</v>
      </c>
      <c r="V231" s="113"/>
      <c r="W231" s="114">
        <v>0</v>
      </c>
    </row>
    <row r="232" spans="2:23" s="3" customFormat="1" x14ac:dyDescent="0.15">
      <c r="B232" s="263"/>
      <c r="C232" s="263"/>
      <c r="D232" s="63">
        <v>2018</v>
      </c>
      <c r="E232" s="168">
        <v>1090749.8799999999</v>
      </c>
      <c r="F232" s="168">
        <v>218149.976</v>
      </c>
      <c r="G232" s="168">
        <v>872599.90399999986</v>
      </c>
      <c r="H232" s="169">
        <v>76352.490000000005</v>
      </c>
      <c r="I232" s="110"/>
      <c r="J232" s="168"/>
      <c r="K232" s="171" t="s">
        <v>12</v>
      </c>
      <c r="L232" s="168">
        <v>987633.43599999999</v>
      </c>
      <c r="O232" s="104"/>
      <c r="P232" s="112">
        <v>0</v>
      </c>
      <c r="Q232" s="113">
        <v>0</v>
      </c>
      <c r="R232" s="113">
        <v>0</v>
      </c>
      <c r="S232" s="113">
        <v>0</v>
      </c>
      <c r="T232" s="113"/>
      <c r="U232" s="113">
        <v>0</v>
      </c>
      <c r="V232" s="113"/>
      <c r="W232" s="114">
        <v>0</v>
      </c>
    </row>
    <row r="233" spans="2:23" s="3" customFormat="1" x14ac:dyDescent="0.15">
      <c r="B233" s="263"/>
      <c r="C233" s="263"/>
      <c r="D233" s="64">
        <v>2019</v>
      </c>
      <c r="E233" s="168">
        <v>1151036.51</v>
      </c>
      <c r="F233" s="168">
        <v>230207.30200000003</v>
      </c>
      <c r="G233" s="168">
        <v>920829.20799999998</v>
      </c>
      <c r="H233" s="169">
        <v>80572.56</v>
      </c>
      <c r="I233" s="110"/>
      <c r="J233" s="168"/>
      <c r="K233" s="172" t="s">
        <v>13</v>
      </c>
      <c r="L233" s="168">
        <v>987633.43599999999</v>
      </c>
      <c r="O233" s="104"/>
      <c r="P233" s="112">
        <v>0</v>
      </c>
      <c r="Q233" s="113">
        <v>0</v>
      </c>
      <c r="R233" s="113">
        <v>0</v>
      </c>
      <c r="S233" s="113">
        <v>0</v>
      </c>
      <c r="T233" s="113"/>
      <c r="U233" s="113">
        <v>0</v>
      </c>
      <c r="V233" s="113"/>
      <c r="W233" s="114">
        <v>0</v>
      </c>
    </row>
    <row r="234" spans="2:23" s="3" customFormat="1" x14ac:dyDescent="0.15">
      <c r="B234" s="263"/>
      <c r="C234" s="263"/>
      <c r="D234" s="65">
        <v>2020</v>
      </c>
      <c r="E234" s="168">
        <v>1150704.83</v>
      </c>
      <c r="F234" s="168">
        <v>230140.96600000001</v>
      </c>
      <c r="G234" s="168">
        <v>920563.86400000006</v>
      </c>
      <c r="H234" s="169">
        <v>80549.34</v>
      </c>
      <c r="I234" s="110"/>
      <c r="J234" s="168"/>
      <c r="K234" s="173" t="s">
        <v>14</v>
      </c>
      <c r="L234" s="168">
        <v>987633.43599999999</v>
      </c>
      <c r="O234" s="104"/>
      <c r="P234" s="112">
        <v>0</v>
      </c>
      <c r="Q234" s="113">
        <v>0</v>
      </c>
      <c r="R234" s="113">
        <v>0</v>
      </c>
      <c r="S234" s="113">
        <v>0</v>
      </c>
      <c r="T234" s="113"/>
      <c r="U234" s="113">
        <v>0</v>
      </c>
      <c r="V234" s="113"/>
      <c r="W234" s="114">
        <v>0</v>
      </c>
    </row>
    <row r="235" spans="2:23" s="3" customFormat="1" x14ac:dyDescent="0.15">
      <c r="B235" s="263"/>
      <c r="C235" s="263"/>
      <c r="D235" s="174">
        <v>2021</v>
      </c>
      <c r="E235" s="168">
        <v>1142358.23</v>
      </c>
      <c r="F235" s="168">
        <v>228471.64600000001</v>
      </c>
      <c r="G235" s="168">
        <v>913886.58400000003</v>
      </c>
      <c r="H235" s="169">
        <v>79965.08</v>
      </c>
      <c r="I235" s="110"/>
      <c r="J235" s="168"/>
      <c r="K235" s="175" t="s">
        <v>15</v>
      </c>
      <c r="L235" s="168">
        <v>987633.43599999999</v>
      </c>
      <c r="O235" s="176" t="s">
        <v>79</v>
      </c>
      <c r="P235" s="112">
        <v>0</v>
      </c>
      <c r="Q235" s="113">
        <v>0</v>
      </c>
      <c r="R235" s="113">
        <v>0</v>
      </c>
      <c r="S235" s="113">
        <v>0</v>
      </c>
      <c r="T235" s="113"/>
      <c r="U235" s="113">
        <v>0</v>
      </c>
      <c r="V235" s="113"/>
      <c r="W235" s="114">
        <v>0</v>
      </c>
    </row>
    <row r="236" spans="2:23" s="3" customFormat="1" x14ac:dyDescent="0.15">
      <c r="B236" s="263"/>
      <c r="C236" s="263"/>
      <c r="D236" s="177" t="s">
        <v>59</v>
      </c>
      <c r="E236" s="178">
        <v>5676054.2200000007</v>
      </c>
      <c r="F236" s="178">
        <v>1135210.844</v>
      </c>
      <c r="G236" s="178">
        <v>4540843.3760000002</v>
      </c>
      <c r="H236" s="178">
        <v>397323.8</v>
      </c>
      <c r="I236" s="179"/>
      <c r="J236" s="178">
        <v>0</v>
      </c>
      <c r="K236" s="110"/>
      <c r="L236" s="178">
        <v>4938167.18</v>
      </c>
      <c r="O236" s="180">
        <v>0</v>
      </c>
      <c r="P236" s="152">
        <v>0</v>
      </c>
      <c r="Q236" s="153">
        <v>0</v>
      </c>
      <c r="R236" s="153">
        <v>0</v>
      </c>
      <c r="S236" s="153">
        <v>0</v>
      </c>
      <c r="T236" s="153"/>
      <c r="U236" s="153">
        <v>0</v>
      </c>
      <c r="V236" s="153"/>
      <c r="W236" s="154">
        <v>0</v>
      </c>
    </row>
    <row r="237" spans="2:23" s="3" customFormat="1" x14ac:dyDescent="0.15">
      <c r="F237" s="181">
        <v>0.19999999999999998</v>
      </c>
      <c r="G237" s="181">
        <v>0.79999999999999993</v>
      </c>
      <c r="O237" s="182"/>
    </row>
    <row r="238" spans="2:23" s="3" customFormat="1" x14ac:dyDescent="0.15">
      <c r="O238" s="182"/>
    </row>
    <row r="239" spans="2:23" ht="11.25" customHeight="1" x14ac:dyDescent="0.25">
      <c r="B239" s="270" t="s">
        <v>93</v>
      </c>
      <c r="C239" s="270"/>
      <c r="D239" s="271" t="s">
        <v>2</v>
      </c>
      <c r="E239" s="271" t="s">
        <v>92</v>
      </c>
      <c r="F239" s="273" t="s">
        <v>72</v>
      </c>
      <c r="G239" s="273" t="s">
        <v>73</v>
      </c>
      <c r="H239" s="183" t="s">
        <v>74</v>
      </c>
      <c r="J239" s="275" t="s">
        <v>75</v>
      </c>
      <c r="K239" s="157"/>
      <c r="O239" s="182"/>
    </row>
    <row r="240" spans="2:23" ht="15" x14ac:dyDescent="0.25">
      <c r="B240" s="270"/>
      <c r="C240" s="270"/>
      <c r="D240" s="272"/>
      <c r="E240" s="272"/>
      <c r="F240" s="272"/>
      <c r="G240" s="274"/>
      <c r="H240" s="184">
        <v>7.0000000000000007E-2</v>
      </c>
      <c r="J240" s="276"/>
      <c r="K240" s="157"/>
      <c r="L240" s="3"/>
      <c r="O240" s="182"/>
    </row>
    <row r="241" spans="2:17" x14ac:dyDescent="0.15">
      <c r="B241" s="270"/>
      <c r="C241" s="270"/>
      <c r="D241" s="183">
        <v>2017</v>
      </c>
      <c r="E241" s="185">
        <v>1141204.77</v>
      </c>
      <c r="F241" s="186">
        <v>228240.95400000003</v>
      </c>
      <c r="G241" s="185">
        <v>912963.81599999999</v>
      </c>
      <c r="H241" s="187">
        <v>79884.33</v>
      </c>
      <c r="I241" s="110"/>
      <c r="J241" s="187"/>
      <c r="K241" s="170" t="s">
        <v>11</v>
      </c>
      <c r="L241" s="186">
        <v>987633.43599999999</v>
      </c>
      <c r="O241" s="182"/>
    </row>
    <row r="242" spans="2:17" x14ac:dyDescent="0.15">
      <c r="B242" s="270"/>
      <c r="C242" s="270"/>
      <c r="D242" s="183">
        <v>2018</v>
      </c>
      <c r="E242" s="185">
        <v>1090749.8799999999</v>
      </c>
      <c r="F242" s="186">
        <v>218149.976</v>
      </c>
      <c r="G242" s="185">
        <v>872599.90399999986</v>
      </c>
      <c r="H242" s="185">
        <v>76352.490000000005</v>
      </c>
      <c r="I242" s="110"/>
      <c r="J242" s="185"/>
      <c r="K242" s="171" t="s">
        <v>12</v>
      </c>
      <c r="L242" s="186">
        <v>987633.43599999999</v>
      </c>
      <c r="O242" s="182"/>
    </row>
    <row r="243" spans="2:17" x14ac:dyDescent="0.15">
      <c r="B243" s="270"/>
      <c r="C243" s="270"/>
      <c r="D243" s="183">
        <v>2019</v>
      </c>
      <c r="E243" s="185">
        <v>1151036.51</v>
      </c>
      <c r="F243" s="186">
        <v>230207.30200000003</v>
      </c>
      <c r="G243" s="185">
        <v>920829.20799999998</v>
      </c>
      <c r="H243" s="185">
        <v>80572.56</v>
      </c>
      <c r="I243" s="110"/>
      <c r="J243" s="185"/>
      <c r="K243" s="172" t="s">
        <v>13</v>
      </c>
      <c r="L243" s="186">
        <v>987633.43599999999</v>
      </c>
      <c r="O243" s="182"/>
    </row>
    <row r="244" spans="2:17" x14ac:dyDescent="0.15">
      <c r="B244" s="270"/>
      <c r="C244" s="270"/>
      <c r="D244" s="183">
        <v>2020</v>
      </c>
      <c r="E244" s="185">
        <v>1150704.83</v>
      </c>
      <c r="F244" s="186">
        <v>230140.96600000001</v>
      </c>
      <c r="G244" s="185">
        <v>920563.86400000006</v>
      </c>
      <c r="H244" s="185">
        <v>80549.34</v>
      </c>
      <c r="I244" s="110"/>
      <c r="J244" s="185"/>
      <c r="K244" s="173" t="s">
        <v>14</v>
      </c>
      <c r="L244" s="186">
        <v>987633.43599999999</v>
      </c>
      <c r="O244" s="182"/>
    </row>
    <row r="245" spans="2:17" x14ac:dyDescent="0.15">
      <c r="B245" s="270"/>
      <c r="C245" s="270"/>
      <c r="D245" s="183">
        <v>2021</v>
      </c>
      <c r="E245" s="185">
        <v>1142358.23</v>
      </c>
      <c r="F245" s="186">
        <v>228471.64600000001</v>
      </c>
      <c r="G245" s="185">
        <v>913886.58400000003</v>
      </c>
      <c r="H245" s="185">
        <v>79965.08</v>
      </c>
      <c r="I245" s="110"/>
      <c r="J245" s="185"/>
      <c r="K245" s="175" t="s">
        <v>15</v>
      </c>
      <c r="L245" s="186">
        <v>987633.43599999999</v>
      </c>
      <c r="O245" s="188" t="s">
        <v>79</v>
      </c>
      <c r="P245" s="164" t="s">
        <v>80</v>
      </c>
      <c r="Q245" s="166" t="s">
        <v>77</v>
      </c>
    </row>
    <row r="246" spans="2:17" ht="15" x14ac:dyDescent="0.25">
      <c r="B246" s="270"/>
      <c r="C246" s="270"/>
      <c r="D246" s="189" t="s">
        <v>59</v>
      </c>
      <c r="E246" s="190">
        <v>5676054.2200000007</v>
      </c>
      <c r="F246" s="190">
        <v>1135210.844</v>
      </c>
      <c r="G246" s="190">
        <v>4540843.3760000002</v>
      </c>
      <c r="H246" s="190">
        <v>397323.8</v>
      </c>
      <c r="I246" s="179"/>
      <c r="J246" s="190">
        <v>0</v>
      </c>
      <c r="K246" s="191"/>
      <c r="L246" s="190">
        <v>4938167.18</v>
      </c>
      <c r="O246" s="192">
        <v>0</v>
      </c>
      <c r="P246" s="193">
        <v>0.19999999999999998</v>
      </c>
      <c r="Q246" s="194">
        <v>0.79999999999999993</v>
      </c>
    </row>
    <row r="247" spans="2:17" s="3" customFormat="1" ht="15" x14ac:dyDescent="0.25">
      <c r="K247" s="157"/>
      <c r="O247" s="107"/>
      <c r="P247" s="112"/>
      <c r="Q247" s="106"/>
    </row>
    <row r="248" spans="2:17" ht="15" x14ac:dyDescent="0.25">
      <c r="B248" s="277" t="s">
        <v>94</v>
      </c>
      <c r="C248" s="277"/>
      <c r="D248" s="278" t="s">
        <v>2</v>
      </c>
      <c r="E248" s="278" t="s">
        <v>92</v>
      </c>
      <c r="F248" s="280" t="s">
        <v>72</v>
      </c>
      <c r="G248" s="280" t="s">
        <v>73</v>
      </c>
      <c r="H248" s="195" t="s">
        <v>74</v>
      </c>
      <c r="J248" s="268" t="s">
        <v>75</v>
      </c>
      <c r="K248" s="157"/>
      <c r="L248" s="3"/>
      <c r="O248" s="107"/>
      <c r="P248" s="112"/>
      <c r="Q248" s="106"/>
    </row>
    <row r="249" spans="2:17" ht="15" x14ac:dyDescent="0.25">
      <c r="B249" s="277"/>
      <c r="C249" s="277"/>
      <c r="D249" s="279"/>
      <c r="E249" s="279"/>
      <c r="F249" s="279"/>
      <c r="G249" s="281"/>
      <c r="H249" s="196">
        <v>7.0000000000000007E-2</v>
      </c>
      <c r="J249" s="269"/>
      <c r="K249" s="157"/>
      <c r="L249" s="3"/>
      <c r="O249" s="107"/>
      <c r="P249" s="112"/>
      <c r="Q249" s="106"/>
    </row>
    <row r="250" spans="2:17" x14ac:dyDescent="0.15">
      <c r="B250" s="277"/>
      <c r="C250" s="277"/>
      <c r="D250" s="195">
        <v>2017</v>
      </c>
      <c r="E250" s="197">
        <v>0</v>
      </c>
      <c r="F250" s="186"/>
      <c r="G250" s="197">
        <v>0</v>
      </c>
      <c r="H250" s="198">
        <v>0</v>
      </c>
      <c r="I250" s="110"/>
      <c r="J250" s="198"/>
      <c r="K250" s="170" t="s">
        <v>11</v>
      </c>
      <c r="L250" s="186"/>
      <c r="O250" s="107"/>
      <c r="P250" s="112"/>
      <c r="Q250" s="106"/>
    </row>
    <row r="251" spans="2:17" x14ac:dyDescent="0.15">
      <c r="B251" s="277"/>
      <c r="C251" s="277"/>
      <c r="D251" s="195">
        <v>2018</v>
      </c>
      <c r="E251" s="197">
        <v>0</v>
      </c>
      <c r="F251" s="186"/>
      <c r="G251" s="197">
        <v>0</v>
      </c>
      <c r="H251" s="197">
        <v>0</v>
      </c>
      <c r="I251" s="110"/>
      <c r="J251" s="197"/>
      <c r="K251" s="171" t="s">
        <v>12</v>
      </c>
      <c r="L251" s="186"/>
      <c r="O251" s="107"/>
      <c r="P251" s="112"/>
      <c r="Q251" s="106"/>
    </row>
    <row r="252" spans="2:17" x14ac:dyDescent="0.15">
      <c r="B252" s="277"/>
      <c r="C252" s="277"/>
      <c r="D252" s="195">
        <v>2019</v>
      </c>
      <c r="E252" s="197">
        <v>0</v>
      </c>
      <c r="F252" s="186"/>
      <c r="G252" s="197">
        <v>0</v>
      </c>
      <c r="H252" s="197">
        <v>0</v>
      </c>
      <c r="I252" s="110"/>
      <c r="J252" s="197"/>
      <c r="K252" s="172" t="s">
        <v>13</v>
      </c>
      <c r="L252" s="186"/>
      <c r="O252" s="107"/>
      <c r="P252" s="112"/>
      <c r="Q252" s="106"/>
    </row>
    <row r="253" spans="2:17" x14ac:dyDescent="0.15">
      <c r="B253" s="277"/>
      <c r="C253" s="277"/>
      <c r="D253" s="195">
        <v>2020</v>
      </c>
      <c r="E253" s="197">
        <v>0</v>
      </c>
      <c r="F253" s="186"/>
      <c r="G253" s="197">
        <v>0</v>
      </c>
      <c r="H253" s="197">
        <v>0</v>
      </c>
      <c r="I253" s="110"/>
      <c r="J253" s="197"/>
      <c r="K253" s="173" t="s">
        <v>14</v>
      </c>
      <c r="L253" s="186"/>
      <c r="O253" s="107"/>
      <c r="P253" s="112"/>
      <c r="Q253" s="106"/>
    </row>
    <row r="254" spans="2:17" x14ac:dyDescent="0.15">
      <c r="B254" s="277"/>
      <c r="C254" s="277"/>
      <c r="D254" s="195">
        <v>2021</v>
      </c>
      <c r="E254" s="197">
        <v>0</v>
      </c>
      <c r="F254" s="186"/>
      <c r="G254" s="197">
        <v>0</v>
      </c>
      <c r="H254" s="197">
        <v>0</v>
      </c>
      <c r="I254" s="110"/>
      <c r="J254" s="197"/>
      <c r="K254" s="175" t="s">
        <v>15</v>
      </c>
      <c r="L254" s="186"/>
      <c r="O254" s="188" t="s">
        <v>79</v>
      </c>
      <c r="P254" s="199" t="s">
        <v>80</v>
      </c>
      <c r="Q254" s="200" t="s">
        <v>77</v>
      </c>
    </row>
    <row r="255" spans="2:17" ht="15" x14ac:dyDescent="0.25">
      <c r="B255" s="277"/>
      <c r="C255" s="277"/>
      <c r="D255" s="201" t="s">
        <v>59</v>
      </c>
      <c r="E255" s="202">
        <v>0</v>
      </c>
      <c r="F255" s="202">
        <v>0</v>
      </c>
      <c r="G255" s="202">
        <v>0</v>
      </c>
      <c r="H255" s="202">
        <v>0</v>
      </c>
      <c r="I255" s="179"/>
      <c r="J255" s="202">
        <v>0</v>
      </c>
      <c r="K255" s="191"/>
      <c r="L255" s="202">
        <v>0</v>
      </c>
      <c r="O255" s="192">
        <v>0</v>
      </c>
      <c r="P255" s="193" t="e">
        <v>#DIV/0!</v>
      </c>
      <c r="Q255" s="194" t="e">
        <v>#DIV/0!</v>
      </c>
    </row>
    <row r="256" spans="2:17" s="3" customFormat="1" ht="15" x14ac:dyDescent="0.25">
      <c r="K256" s="157"/>
      <c r="O256" s="107"/>
      <c r="P256" s="112"/>
      <c r="Q256" s="106"/>
    </row>
    <row r="257" spans="2:17" ht="15" x14ac:dyDescent="0.25">
      <c r="B257" s="284" t="s">
        <v>94</v>
      </c>
      <c r="C257" s="284"/>
      <c r="D257" s="285" t="s">
        <v>2</v>
      </c>
      <c r="E257" s="285" t="s">
        <v>92</v>
      </c>
      <c r="F257" s="287" t="s">
        <v>72</v>
      </c>
      <c r="G257" s="287" t="s">
        <v>73</v>
      </c>
      <c r="H257" s="203" t="s">
        <v>74</v>
      </c>
      <c r="J257" s="289" t="s">
        <v>75</v>
      </c>
      <c r="K257" s="157"/>
      <c r="L257" s="3"/>
      <c r="O257" s="107"/>
      <c r="P257" s="112"/>
      <c r="Q257" s="106"/>
    </row>
    <row r="258" spans="2:17" ht="15" x14ac:dyDescent="0.25">
      <c r="B258" s="284"/>
      <c r="C258" s="284"/>
      <c r="D258" s="286"/>
      <c r="E258" s="286"/>
      <c r="F258" s="286"/>
      <c r="G258" s="288"/>
      <c r="H258" s="204">
        <v>7.0000000000000007E-2</v>
      </c>
      <c r="J258" s="290"/>
      <c r="K258" s="157"/>
      <c r="L258" s="3"/>
      <c r="O258" s="107"/>
      <c r="P258" s="112"/>
      <c r="Q258" s="106"/>
    </row>
    <row r="259" spans="2:17" x14ac:dyDescent="0.15">
      <c r="B259" s="284"/>
      <c r="C259" s="284"/>
      <c r="D259" s="203">
        <v>2017</v>
      </c>
      <c r="E259" s="205">
        <v>0</v>
      </c>
      <c r="F259" s="186"/>
      <c r="G259" s="205">
        <v>0</v>
      </c>
      <c r="H259" s="206">
        <v>0</v>
      </c>
      <c r="I259" s="110"/>
      <c r="J259" s="206"/>
      <c r="K259" s="170" t="s">
        <v>11</v>
      </c>
      <c r="L259" s="186"/>
      <c r="O259" s="107"/>
      <c r="P259" s="112"/>
      <c r="Q259" s="106"/>
    </row>
    <row r="260" spans="2:17" x14ac:dyDescent="0.15">
      <c r="B260" s="284"/>
      <c r="C260" s="284"/>
      <c r="D260" s="203">
        <v>2018</v>
      </c>
      <c r="E260" s="205">
        <v>0</v>
      </c>
      <c r="F260" s="186"/>
      <c r="G260" s="205">
        <v>0</v>
      </c>
      <c r="H260" s="205">
        <v>0</v>
      </c>
      <c r="I260" s="110"/>
      <c r="J260" s="205"/>
      <c r="K260" s="171" t="s">
        <v>12</v>
      </c>
      <c r="L260" s="186"/>
      <c r="O260" s="107"/>
      <c r="P260" s="112"/>
      <c r="Q260" s="106"/>
    </row>
    <row r="261" spans="2:17" x14ac:dyDescent="0.15">
      <c r="B261" s="284"/>
      <c r="C261" s="284"/>
      <c r="D261" s="203">
        <v>2019</v>
      </c>
      <c r="E261" s="205">
        <v>0</v>
      </c>
      <c r="F261" s="186"/>
      <c r="G261" s="205">
        <v>0</v>
      </c>
      <c r="H261" s="205">
        <v>0</v>
      </c>
      <c r="I261" s="110"/>
      <c r="J261" s="205"/>
      <c r="K261" s="172" t="s">
        <v>13</v>
      </c>
      <c r="L261" s="186"/>
      <c r="O261" s="107"/>
      <c r="P261" s="112"/>
      <c r="Q261" s="106"/>
    </row>
    <row r="262" spans="2:17" x14ac:dyDescent="0.15">
      <c r="B262" s="284"/>
      <c r="C262" s="284"/>
      <c r="D262" s="203">
        <v>2020</v>
      </c>
      <c r="E262" s="205">
        <v>0</v>
      </c>
      <c r="F262" s="186"/>
      <c r="G262" s="205">
        <v>0</v>
      </c>
      <c r="H262" s="205">
        <v>0</v>
      </c>
      <c r="I262" s="110"/>
      <c r="J262" s="205"/>
      <c r="K262" s="173" t="s">
        <v>14</v>
      </c>
      <c r="L262" s="186"/>
      <c r="O262" s="107"/>
      <c r="P262" s="112"/>
      <c r="Q262" s="106"/>
    </row>
    <row r="263" spans="2:17" x14ac:dyDescent="0.15">
      <c r="B263" s="284"/>
      <c r="C263" s="284"/>
      <c r="D263" s="203">
        <v>2021</v>
      </c>
      <c r="E263" s="205">
        <v>0</v>
      </c>
      <c r="F263" s="186"/>
      <c r="G263" s="205">
        <v>0</v>
      </c>
      <c r="H263" s="205">
        <v>0</v>
      </c>
      <c r="I263" s="110"/>
      <c r="J263" s="205"/>
      <c r="K263" s="175" t="s">
        <v>15</v>
      </c>
      <c r="L263" s="186"/>
      <c r="O263" s="188" t="s">
        <v>79</v>
      </c>
      <c r="P263" s="199" t="s">
        <v>80</v>
      </c>
      <c r="Q263" s="200" t="s">
        <v>77</v>
      </c>
    </row>
    <row r="264" spans="2:17" ht="15" x14ac:dyDescent="0.25">
      <c r="B264" s="284"/>
      <c r="C264" s="284"/>
      <c r="D264" s="207" t="s">
        <v>59</v>
      </c>
      <c r="E264" s="208">
        <v>0</v>
      </c>
      <c r="F264" s="208">
        <v>0</v>
      </c>
      <c r="G264" s="208">
        <v>0</v>
      </c>
      <c r="H264" s="208">
        <v>0</v>
      </c>
      <c r="I264" s="179"/>
      <c r="J264" s="208">
        <v>0</v>
      </c>
      <c r="K264" s="191"/>
      <c r="L264" s="208">
        <v>0</v>
      </c>
      <c r="O264" s="192">
        <v>0</v>
      </c>
      <c r="P264" s="193" t="e">
        <v>#DIV/0!</v>
      </c>
      <c r="Q264" s="194" t="e">
        <v>#DIV/0!</v>
      </c>
    </row>
    <row r="265" spans="2:17" s="3" customFormat="1" ht="15" x14ac:dyDescent="0.25">
      <c r="K265" s="157"/>
      <c r="O265" s="107"/>
      <c r="P265" s="112"/>
      <c r="Q265" s="106"/>
    </row>
    <row r="266" spans="2:17" ht="15" x14ac:dyDescent="0.25">
      <c r="B266" s="291" t="s">
        <v>94</v>
      </c>
      <c r="C266" s="291"/>
      <c r="D266" s="292" t="s">
        <v>2</v>
      </c>
      <c r="E266" s="292" t="s">
        <v>92</v>
      </c>
      <c r="F266" s="294" t="s">
        <v>72</v>
      </c>
      <c r="G266" s="294" t="s">
        <v>73</v>
      </c>
      <c r="H266" s="209" t="s">
        <v>74</v>
      </c>
      <c r="J266" s="282" t="s">
        <v>75</v>
      </c>
      <c r="K266" s="157"/>
      <c r="L266" s="3"/>
      <c r="O266" s="107"/>
      <c r="P266" s="112"/>
      <c r="Q266" s="106"/>
    </row>
    <row r="267" spans="2:17" ht="15" x14ac:dyDescent="0.25">
      <c r="B267" s="291"/>
      <c r="C267" s="291"/>
      <c r="D267" s="293"/>
      <c r="E267" s="293"/>
      <c r="F267" s="293"/>
      <c r="G267" s="295"/>
      <c r="H267" s="210">
        <v>7.0000000000000007E-2</v>
      </c>
      <c r="J267" s="283"/>
      <c r="K267" s="157"/>
      <c r="L267" s="3"/>
      <c r="O267" s="107"/>
      <c r="P267" s="112"/>
      <c r="Q267" s="106"/>
    </row>
    <row r="268" spans="2:17" x14ac:dyDescent="0.15">
      <c r="B268" s="291"/>
      <c r="C268" s="291"/>
      <c r="D268" s="209">
        <v>2017</v>
      </c>
      <c r="E268" s="211">
        <v>0</v>
      </c>
      <c r="F268" s="186"/>
      <c r="G268" s="211">
        <v>0</v>
      </c>
      <c r="H268" s="212">
        <v>0</v>
      </c>
      <c r="I268" s="110"/>
      <c r="J268" s="212"/>
      <c r="K268" s="170" t="s">
        <v>11</v>
      </c>
      <c r="L268" s="186"/>
      <c r="O268" s="107"/>
      <c r="P268" s="112"/>
      <c r="Q268" s="106"/>
    </row>
    <row r="269" spans="2:17" x14ac:dyDescent="0.15">
      <c r="B269" s="291"/>
      <c r="C269" s="291"/>
      <c r="D269" s="209">
        <v>2018</v>
      </c>
      <c r="E269" s="211">
        <v>0</v>
      </c>
      <c r="F269" s="186"/>
      <c r="G269" s="211">
        <v>0</v>
      </c>
      <c r="H269" s="211">
        <v>0</v>
      </c>
      <c r="I269" s="110"/>
      <c r="J269" s="211"/>
      <c r="K269" s="171" t="s">
        <v>12</v>
      </c>
      <c r="L269" s="186"/>
      <c r="O269" s="107"/>
      <c r="P269" s="112"/>
      <c r="Q269" s="106"/>
    </row>
    <row r="270" spans="2:17" x14ac:dyDescent="0.15">
      <c r="B270" s="291"/>
      <c r="C270" s="291"/>
      <c r="D270" s="209">
        <v>2019</v>
      </c>
      <c r="E270" s="211">
        <v>0</v>
      </c>
      <c r="F270" s="186"/>
      <c r="G270" s="211">
        <v>0</v>
      </c>
      <c r="H270" s="211">
        <v>0</v>
      </c>
      <c r="I270" s="110"/>
      <c r="J270" s="211"/>
      <c r="K270" s="172" t="s">
        <v>13</v>
      </c>
      <c r="L270" s="186"/>
      <c r="O270" s="107"/>
      <c r="P270" s="112"/>
      <c r="Q270" s="106"/>
    </row>
    <row r="271" spans="2:17" x14ac:dyDescent="0.15">
      <c r="B271" s="291"/>
      <c r="C271" s="291"/>
      <c r="D271" s="209">
        <v>2020</v>
      </c>
      <c r="E271" s="211">
        <v>0</v>
      </c>
      <c r="F271" s="186"/>
      <c r="G271" s="211">
        <v>0</v>
      </c>
      <c r="H271" s="211">
        <v>0</v>
      </c>
      <c r="I271" s="110"/>
      <c r="J271" s="211"/>
      <c r="K271" s="173" t="s">
        <v>14</v>
      </c>
      <c r="L271" s="186"/>
      <c r="O271" s="107"/>
      <c r="P271" s="112"/>
      <c r="Q271" s="106"/>
    </row>
    <row r="272" spans="2:17" x14ac:dyDescent="0.15">
      <c r="B272" s="291"/>
      <c r="C272" s="291"/>
      <c r="D272" s="209">
        <v>2021</v>
      </c>
      <c r="E272" s="211">
        <v>0</v>
      </c>
      <c r="F272" s="186"/>
      <c r="G272" s="211">
        <v>0</v>
      </c>
      <c r="H272" s="211">
        <v>0</v>
      </c>
      <c r="I272" s="110"/>
      <c r="J272" s="211"/>
      <c r="K272" s="175" t="s">
        <v>15</v>
      </c>
      <c r="L272" s="186"/>
      <c r="O272" s="188" t="s">
        <v>79</v>
      </c>
      <c r="P272" s="199" t="s">
        <v>80</v>
      </c>
      <c r="Q272" s="200" t="s">
        <v>77</v>
      </c>
    </row>
    <row r="273" spans="2:17" ht="15" x14ac:dyDescent="0.25">
      <c r="B273" s="291"/>
      <c r="C273" s="291"/>
      <c r="D273" s="213" t="s">
        <v>59</v>
      </c>
      <c r="E273" s="214">
        <v>0</v>
      </c>
      <c r="F273" s="214">
        <v>0</v>
      </c>
      <c r="G273" s="214">
        <v>0</v>
      </c>
      <c r="H273" s="214">
        <v>0</v>
      </c>
      <c r="I273" s="179"/>
      <c r="J273" s="214">
        <v>0</v>
      </c>
      <c r="K273" s="191"/>
      <c r="L273" s="214">
        <v>0</v>
      </c>
      <c r="O273" s="215">
        <v>0</v>
      </c>
      <c r="P273" s="216" t="e">
        <v>#DIV/0!</v>
      </c>
      <c r="Q273" s="217" t="e">
        <v>#DIV/0!</v>
      </c>
    </row>
    <row r="274" spans="2:17" s="3" customFormat="1" x14ac:dyDescent="0.15"/>
    <row r="275" spans="2:17" s="3" customFormat="1" x14ac:dyDescent="0.15">
      <c r="O275" s="113"/>
      <c r="P275" s="105"/>
    </row>
    <row r="276" spans="2:17" s="3" customFormat="1" x14ac:dyDescent="0.15">
      <c r="O276" s="113"/>
      <c r="P276" s="105"/>
    </row>
    <row r="277" spans="2:17" s="3" customFormat="1" x14ac:dyDescent="0.15">
      <c r="O277" s="113"/>
      <c r="P277" s="105"/>
    </row>
    <row r="278" spans="2:17" s="3" customFormat="1" x14ac:dyDescent="0.15">
      <c r="O278" s="113"/>
      <c r="P278" s="105"/>
    </row>
    <row r="279" spans="2:17" s="3" customFormat="1" x14ac:dyDescent="0.15">
      <c r="O279" s="158"/>
    </row>
    <row r="280" spans="2:17" s="3" customFormat="1" x14ac:dyDescent="0.15">
      <c r="O280" s="158"/>
    </row>
    <row r="281" spans="2:17" s="3" customFormat="1" x14ac:dyDescent="0.15">
      <c r="O281" s="158"/>
    </row>
    <row r="282" spans="2:17" s="3" customFormat="1" x14ac:dyDescent="0.15">
      <c r="O282" s="158"/>
    </row>
    <row r="283" spans="2:17" s="3" customFormat="1" x14ac:dyDescent="0.15">
      <c r="O283" s="158"/>
    </row>
    <row r="284" spans="2:17" s="3" customFormat="1" x14ac:dyDescent="0.15">
      <c r="O284" s="158"/>
    </row>
    <row r="285" spans="2:17" s="3" customFormat="1" x14ac:dyDescent="0.15">
      <c r="O285" s="158"/>
    </row>
    <row r="286" spans="2:17" s="3" customFormat="1" x14ac:dyDescent="0.15">
      <c r="O286" s="158"/>
    </row>
    <row r="287" spans="2:17" s="3" customFormat="1" x14ac:dyDescent="0.15">
      <c r="O287" s="158"/>
    </row>
    <row r="288" spans="2:17" s="3" customFormat="1" x14ac:dyDescent="0.15">
      <c r="O288" s="158"/>
    </row>
    <row r="289" spans="15:15" s="3" customFormat="1" x14ac:dyDescent="0.15">
      <c r="O289" s="158"/>
    </row>
    <row r="290" spans="15:15" s="3" customFormat="1" x14ac:dyDescent="0.15">
      <c r="O290" s="158"/>
    </row>
    <row r="291" spans="15:15" s="3" customFormat="1" x14ac:dyDescent="0.15">
      <c r="O291" s="158"/>
    </row>
    <row r="292" spans="15:15" s="3" customFormat="1" x14ac:dyDescent="0.15">
      <c r="O292" s="158"/>
    </row>
    <row r="293" spans="15:15" s="3" customFormat="1" x14ac:dyDescent="0.15">
      <c r="O293" s="158"/>
    </row>
    <row r="294" spans="15:15" s="3" customFormat="1" x14ac:dyDescent="0.15">
      <c r="O294" s="158"/>
    </row>
    <row r="295" spans="15:15" s="3" customFormat="1" x14ac:dyDescent="0.15">
      <c r="O295" s="158"/>
    </row>
    <row r="296" spans="15:15" s="3" customFormat="1" x14ac:dyDescent="0.15">
      <c r="O296" s="158"/>
    </row>
    <row r="297" spans="15:15" s="3" customFormat="1" x14ac:dyDescent="0.15">
      <c r="O297" s="158"/>
    </row>
    <row r="298" spans="15:15" s="3" customFormat="1" x14ac:dyDescent="0.15">
      <c r="O298" s="158"/>
    </row>
    <row r="299" spans="15:15" s="3" customFormat="1" x14ac:dyDescent="0.15">
      <c r="O299" s="158"/>
    </row>
    <row r="300" spans="15:15" s="3" customFormat="1" x14ac:dyDescent="0.15">
      <c r="O300" s="158"/>
    </row>
    <row r="301" spans="15:15" s="3" customFormat="1" x14ac:dyDescent="0.15">
      <c r="O301" s="158"/>
    </row>
    <row r="302" spans="15:15" s="3" customFormat="1" x14ac:dyDescent="0.15">
      <c r="O302" s="158"/>
    </row>
    <row r="303" spans="15:15" s="3" customFormat="1" x14ac:dyDescent="0.15">
      <c r="O303" s="158"/>
    </row>
    <row r="304" spans="15:15" s="3" customFormat="1" x14ac:dyDescent="0.15">
      <c r="O304" s="158"/>
    </row>
    <row r="305" spans="15:15" s="3" customFormat="1" x14ac:dyDescent="0.15">
      <c r="O305" s="158"/>
    </row>
    <row r="306" spans="15:15" s="3" customFormat="1" x14ac:dyDescent="0.15">
      <c r="O306" s="158"/>
    </row>
    <row r="307" spans="15:15" s="3" customFormat="1" x14ac:dyDescent="0.15">
      <c r="O307" s="158"/>
    </row>
    <row r="308" spans="15:15" s="3" customFormat="1" x14ac:dyDescent="0.15">
      <c r="O308" s="158"/>
    </row>
    <row r="309" spans="15:15" s="3" customFormat="1" x14ac:dyDescent="0.15">
      <c r="O309" s="158"/>
    </row>
    <row r="310" spans="15:15" s="3" customFormat="1" x14ac:dyDescent="0.15">
      <c r="O310" s="158"/>
    </row>
    <row r="311" spans="15:15" s="3" customFormat="1" x14ac:dyDescent="0.15">
      <c r="O311" s="158"/>
    </row>
    <row r="312" spans="15:15" s="3" customFormat="1" x14ac:dyDescent="0.15">
      <c r="O312" s="158"/>
    </row>
    <row r="313" spans="15:15" s="3" customFormat="1" x14ac:dyDescent="0.15">
      <c r="O313" s="158"/>
    </row>
    <row r="314" spans="15:15" s="3" customFormat="1" x14ac:dyDescent="0.15">
      <c r="O314" s="158"/>
    </row>
    <row r="315" spans="15:15" s="3" customFormat="1" x14ac:dyDescent="0.15">
      <c r="O315" s="158"/>
    </row>
    <row r="316" spans="15:15" s="3" customFormat="1" x14ac:dyDescent="0.15">
      <c r="O316" s="158"/>
    </row>
    <row r="317" spans="15:15" s="3" customFormat="1" x14ac:dyDescent="0.15">
      <c r="O317" s="158"/>
    </row>
    <row r="318" spans="15:15" s="3" customFormat="1" x14ac:dyDescent="0.15">
      <c r="O318" s="158"/>
    </row>
    <row r="319" spans="15:15" s="3" customFormat="1" x14ac:dyDescent="0.15">
      <c r="O319" s="158"/>
    </row>
    <row r="320" spans="15:15" s="3" customFormat="1" x14ac:dyDescent="0.15">
      <c r="O320" s="158"/>
    </row>
    <row r="321" spans="15:15" s="3" customFormat="1" x14ac:dyDescent="0.15">
      <c r="O321" s="158"/>
    </row>
    <row r="322" spans="15:15" s="3" customFormat="1" x14ac:dyDescent="0.15">
      <c r="O322" s="158"/>
    </row>
    <row r="323" spans="15:15" s="3" customFormat="1" x14ac:dyDescent="0.15">
      <c r="O323" s="158"/>
    </row>
    <row r="324" spans="15:15" s="3" customFormat="1" x14ac:dyDescent="0.15">
      <c r="O324" s="158"/>
    </row>
    <row r="325" spans="15:15" s="3" customFormat="1" x14ac:dyDescent="0.15">
      <c r="O325" s="158"/>
    </row>
    <row r="326" spans="15:15" s="3" customFormat="1" x14ac:dyDescent="0.15">
      <c r="O326" s="158"/>
    </row>
    <row r="327" spans="15:15" s="3" customFormat="1" x14ac:dyDescent="0.15">
      <c r="O327" s="158"/>
    </row>
    <row r="328" spans="15:15" s="3" customFormat="1" x14ac:dyDescent="0.15">
      <c r="O328" s="158"/>
    </row>
    <row r="329" spans="15:15" s="3" customFormat="1" x14ac:dyDescent="0.15">
      <c r="O329" s="158"/>
    </row>
    <row r="330" spans="15:15" s="3" customFormat="1" x14ac:dyDescent="0.15">
      <c r="O330" s="158"/>
    </row>
    <row r="331" spans="15:15" s="3" customFormat="1" x14ac:dyDescent="0.15">
      <c r="O331" s="158"/>
    </row>
    <row r="332" spans="15:15" s="3" customFormat="1" x14ac:dyDescent="0.15">
      <c r="O332" s="158"/>
    </row>
    <row r="333" spans="15:15" s="3" customFormat="1" x14ac:dyDescent="0.15">
      <c r="O333" s="158"/>
    </row>
    <row r="334" spans="15:15" s="3" customFormat="1" x14ac:dyDescent="0.15">
      <c r="O334" s="158"/>
    </row>
    <row r="335" spans="15:15" s="3" customFormat="1" x14ac:dyDescent="0.15">
      <c r="O335" s="158"/>
    </row>
    <row r="336" spans="15:15" s="3" customFormat="1" x14ac:dyDescent="0.15">
      <c r="O336" s="158"/>
    </row>
    <row r="337" spans="15:15" s="3" customFormat="1" x14ac:dyDescent="0.15">
      <c r="O337" s="158"/>
    </row>
    <row r="338" spans="15:15" s="3" customFormat="1" x14ac:dyDescent="0.15">
      <c r="O338" s="158"/>
    </row>
    <row r="339" spans="15:15" s="3" customFormat="1" x14ac:dyDescent="0.15">
      <c r="O339" s="158"/>
    </row>
    <row r="340" spans="15:15" s="3" customFormat="1" x14ac:dyDescent="0.15">
      <c r="O340" s="158"/>
    </row>
    <row r="341" spans="15:15" s="3" customFormat="1" x14ac:dyDescent="0.15">
      <c r="O341" s="158"/>
    </row>
    <row r="342" spans="15:15" s="3" customFormat="1" x14ac:dyDescent="0.15">
      <c r="O342" s="158"/>
    </row>
    <row r="343" spans="15:15" s="3" customFormat="1" x14ac:dyDescent="0.15">
      <c r="O343" s="158"/>
    </row>
    <row r="344" spans="15:15" s="3" customFormat="1" x14ac:dyDescent="0.15">
      <c r="O344" s="158"/>
    </row>
    <row r="345" spans="15:15" s="3" customFormat="1" x14ac:dyDescent="0.15">
      <c r="O345" s="158"/>
    </row>
    <row r="346" spans="15:15" s="3" customFormat="1" x14ac:dyDescent="0.15">
      <c r="O346" s="158"/>
    </row>
    <row r="347" spans="15:15" s="3" customFormat="1" x14ac:dyDescent="0.15">
      <c r="O347" s="158"/>
    </row>
    <row r="348" spans="15:15" s="3" customFormat="1" x14ac:dyDescent="0.15">
      <c r="O348" s="158"/>
    </row>
    <row r="349" spans="15:15" s="3" customFormat="1" x14ac:dyDescent="0.15">
      <c r="O349" s="158"/>
    </row>
    <row r="350" spans="15:15" s="3" customFormat="1" x14ac:dyDescent="0.15">
      <c r="O350" s="158"/>
    </row>
    <row r="351" spans="15:15" s="3" customFormat="1" x14ac:dyDescent="0.15">
      <c r="O351" s="158"/>
    </row>
    <row r="352" spans="15:15" s="3" customFormat="1" x14ac:dyDescent="0.15">
      <c r="O352" s="158"/>
    </row>
    <row r="353" spans="15:15" s="3" customFormat="1" x14ac:dyDescent="0.15">
      <c r="O353" s="158"/>
    </row>
    <row r="354" spans="15:15" s="3" customFormat="1" x14ac:dyDescent="0.15">
      <c r="O354" s="158"/>
    </row>
    <row r="355" spans="15:15" s="3" customFormat="1" x14ac:dyDescent="0.15">
      <c r="O355" s="158"/>
    </row>
    <row r="356" spans="15:15" s="3" customFormat="1" x14ac:dyDescent="0.15">
      <c r="O356" s="158"/>
    </row>
    <row r="357" spans="15:15" s="3" customFormat="1" x14ac:dyDescent="0.15">
      <c r="O357" s="158"/>
    </row>
    <row r="358" spans="15:15" s="3" customFormat="1" x14ac:dyDescent="0.15">
      <c r="O358" s="158"/>
    </row>
    <row r="359" spans="15:15" s="3" customFormat="1" x14ac:dyDescent="0.15">
      <c r="O359" s="158"/>
    </row>
    <row r="360" spans="15:15" s="3" customFormat="1" x14ac:dyDescent="0.15">
      <c r="O360" s="158"/>
    </row>
    <row r="361" spans="15:15" s="3" customFormat="1" x14ac:dyDescent="0.15">
      <c r="O361" s="158"/>
    </row>
    <row r="362" spans="15:15" s="3" customFormat="1" x14ac:dyDescent="0.15">
      <c r="O362" s="158"/>
    </row>
    <row r="363" spans="15:15" s="3" customFormat="1" x14ac:dyDescent="0.15">
      <c r="O363" s="158"/>
    </row>
    <row r="364" spans="15:15" s="3" customFormat="1" x14ac:dyDescent="0.15">
      <c r="O364" s="158"/>
    </row>
    <row r="365" spans="15:15" s="3" customFormat="1" x14ac:dyDescent="0.15">
      <c r="O365" s="158"/>
    </row>
    <row r="366" spans="15:15" s="3" customFormat="1" x14ac:dyDescent="0.15">
      <c r="O366" s="158"/>
    </row>
    <row r="367" spans="15:15" s="3" customFormat="1" x14ac:dyDescent="0.15">
      <c r="O367" s="158"/>
    </row>
    <row r="368" spans="15:15" s="3" customFormat="1" x14ac:dyDescent="0.15">
      <c r="O368" s="158"/>
    </row>
    <row r="369" spans="15:15" s="3" customFormat="1" x14ac:dyDescent="0.15">
      <c r="O369" s="158"/>
    </row>
    <row r="370" spans="15:15" s="3" customFormat="1" x14ac:dyDescent="0.15">
      <c r="O370" s="158"/>
    </row>
    <row r="371" spans="15:15" s="3" customFormat="1" x14ac:dyDescent="0.15">
      <c r="O371" s="158"/>
    </row>
    <row r="372" spans="15:15" s="3" customFormat="1" x14ac:dyDescent="0.15">
      <c r="O372" s="158"/>
    </row>
    <row r="373" spans="15:15" s="3" customFormat="1" x14ac:dyDescent="0.15">
      <c r="O373" s="158"/>
    </row>
    <row r="374" spans="15:15" s="3" customFormat="1" x14ac:dyDescent="0.15">
      <c r="O374" s="158"/>
    </row>
    <row r="375" spans="15:15" s="3" customFormat="1" x14ac:dyDescent="0.15">
      <c r="O375" s="158"/>
    </row>
    <row r="376" spans="15:15" s="3" customFormat="1" x14ac:dyDescent="0.15">
      <c r="O376" s="158"/>
    </row>
    <row r="377" spans="15:15" s="3" customFormat="1" x14ac:dyDescent="0.15">
      <c r="O377" s="158"/>
    </row>
    <row r="378" spans="15:15" s="3" customFormat="1" x14ac:dyDescent="0.15">
      <c r="O378" s="158"/>
    </row>
    <row r="379" spans="15:15" s="3" customFormat="1" x14ac:dyDescent="0.15">
      <c r="O379" s="158"/>
    </row>
    <row r="380" spans="15:15" s="3" customFormat="1" x14ac:dyDescent="0.15">
      <c r="O380" s="158"/>
    </row>
    <row r="381" spans="15:15" s="3" customFormat="1" x14ac:dyDescent="0.15">
      <c r="O381" s="158"/>
    </row>
    <row r="382" spans="15:15" s="3" customFormat="1" x14ac:dyDescent="0.15">
      <c r="O382" s="158"/>
    </row>
    <row r="383" spans="15:15" s="3" customFormat="1" x14ac:dyDescent="0.15">
      <c r="O383" s="158"/>
    </row>
    <row r="384" spans="15:15" s="3" customFormat="1" x14ac:dyDescent="0.15">
      <c r="O384" s="158"/>
    </row>
    <row r="385" spans="15:15" s="3" customFormat="1" x14ac:dyDescent="0.15">
      <c r="O385" s="158"/>
    </row>
    <row r="386" spans="15:15" s="3" customFormat="1" x14ac:dyDescent="0.15">
      <c r="O386" s="158"/>
    </row>
    <row r="387" spans="15:15" s="3" customFormat="1" x14ac:dyDescent="0.15">
      <c r="O387" s="158"/>
    </row>
    <row r="388" spans="15:15" s="3" customFormat="1" x14ac:dyDescent="0.15">
      <c r="O388" s="158"/>
    </row>
    <row r="389" spans="15:15" s="3" customFormat="1" x14ac:dyDescent="0.15">
      <c r="O389" s="158"/>
    </row>
    <row r="390" spans="15:15" s="3" customFormat="1" x14ac:dyDescent="0.15">
      <c r="O390" s="158"/>
    </row>
    <row r="391" spans="15:15" s="3" customFormat="1" x14ac:dyDescent="0.15">
      <c r="O391" s="158"/>
    </row>
    <row r="392" spans="15:15" s="3" customFormat="1" x14ac:dyDescent="0.15">
      <c r="O392" s="158"/>
    </row>
    <row r="393" spans="15:15" s="3" customFormat="1" x14ac:dyDescent="0.15">
      <c r="O393" s="158"/>
    </row>
    <row r="394" spans="15:15" s="3" customFormat="1" x14ac:dyDescent="0.15">
      <c r="O394" s="158"/>
    </row>
    <row r="395" spans="15:15" s="3" customFormat="1" x14ac:dyDescent="0.15">
      <c r="O395" s="158"/>
    </row>
    <row r="396" spans="15:15" s="3" customFormat="1" x14ac:dyDescent="0.15">
      <c r="O396" s="158"/>
    </row>
    <row r="397" spans="15:15" s="3" customFormat="1" x14ac:dyDescent="0.15">
      <c r="O397" s="158"/>
    </row>
    <row r="398" spans="15:15" s="3" customFormat="1" x14ac:dyDescent="0.15">
      <c r="O398" s="158"/>
    </row>
    <row r="399" spans="15:15" s="3" customFormat="1" x14ac:dyDescent="0.15">
      <c r="O399" s="158"/>
    </row>
    <row r="400" spans="15:15" s="3" customFormat="1" x14ac:dyDescent="0.15">
      <c r="O400" s="158"/>
    </row>
    <row r="401" spans="15:15" s="3" customFormat="1" x14ac:dyDescent="0.15">
      <c r="O401" s="158"/>
    </row>
    <row r="402" spans="15:15" s="3" customFormat="1" x14ac:dyDescent="0.15">
      <c r="O402" s="158"/>
    </row>
    <row r="403" spans="15:15" s="3" customFormat="1" x14ac:dyDescent="0.15">
      <c r="O403" s="158"/>
    </row>
    <row r="404" spans="15:15" s="3" customFormat="1" x14ac:dyDescent="0.15">
      <c r="O404" s="158"/>
    </row>
    <row r="405" spans="15:15" s="3" customFormat="1" x14ac:dyDescent="0.15">
      <c r="O405" s="158"/>
    </row>
    <row r="406" spans="15:15" s="3" customFormat="1" x14ac:dyDescent="0.15">
      <c r="O406" s="158"/>
    </row>
    <row r="407" spans="15:15" s="3" customFormat="1" x14ac:dyDescent="0.15">
      <c r="O407" s="158"/>
    </row>
    <row r="408" spans="15:15" s="3" customFormat="1" x14ac:dyDescent="0.15">
      <c r="O408" s="158"/>
    </row>
    <row r="409" spans="15:15" s="3" customFormat="1" x14ac:dyDescent="0.15">
      <c r="O409" s="158"/>
    </row>
    <row r="410" spans="15:15" s="3" customFormat="1" x14ac:dyDescent="0.15">
      <c r="O410" s="158"/>
    </row>
    <row r="411" spans="15:15" s="3" customFormat="1" x14ac:dyDescent="0.15">
      <c r="O411" s="158"/>
    </row>
    <row r="412" spans="15:15" s="3" customFormat="1" x14ac:dyDescent="0.15">
      <c r="O412" s="158"/>
    </row>
    <row r="413" spans="15:15" s="3" customFormat="1" x14ac:dyDescent="0.15">
      <c r="O413" s="158"/>
    </row>
    <row r="414" spans="15:15" s="3" customFormat="1" x14ac:dyDescent="0.15">
      <c r="O414" s="158"/>
    </row>
    <row r="415" spans="15:15" s="3" customFormat="1" x14ac:dyDescent="0.15">
      <c r="O415" s="158"/>
    </row>
    <row r="416" spans="15:15" s="3" customFormat="1" x14ac:dyDescent="0.15">
      <c r="O416" s="158"/>
    </row>
    <row r="417" spans="15:15" s="3" customFormat="1" x14ac:dyDescent="0.15">
      <c r="O417" s="158"/>
    </row>
    <row r="418" spans="15:15" s="3" customFormat="1" x14ac:dyDescent="0.15">
      <c r="O418" s="158"/>
    </row>
    <row r="419" spans="15:15" s="3" customFormat="1" x14ac:dyDescent="0.15">
      <c r="O419" s="158"/>
    </row>
    <row r="420" spans="15:15" s="3" customFormat="1" x14ac:dyDescent="0.15">
      <c r="O420" s="158"/>
    </row>
    <row r="421" spans="15:15" s="3" customFormat="1" x14ac:dyDescent="0.15">
      <c r="O421" s="158"/>
    </row>
    <row r="422" spans="15:15" s="3" customFormat="1" x14ac:dyDescent="0.15">
      <c r="O422" s="158"/>
    </row>
    <row r="423" spans="15:15" s="3" customFormat="1" x14ac:dyDescent="0.15">
      <c r="O423" s="158"/>
    </row>
    <row r="424" spans="15:15" s="3" customFormat="1" x14ac:dyDescent="0.15">
      <c r="O424" s="158"/>
    </row>
    <row r="425" spans="15:15" s="3" customFormat="1" x14ac:dyDescent="0.15">
      <c r="O425" s="158"/>
    </row>
    <row r="426" spans="15:15" s="3" customFormat="1" x14ac:dyDescent="0.15">
      <c r="O426" s="158"/>
    </row>
    <row r="427" spans="15:15" s="3" customFormat="1" x14ac:dyDescent="0.15">
      <c r="O427" s="158"/>
    </row>
    <row r="428" spans="15:15" s="3" customFormat="1" x14ac:dyDescent="0.15">
      <c r="O428" s="158"/>
    </row>
    <row r="429" spans="15:15" s="3" customFormat="1" x14ac:dyDescent="0.15">
      <c r="O429" s="158"/>
    </row>
    <row r="430" spans="15:15" s="3" customFormat="1" x14ac:dyDescent="0.15">
      <c r="O430" s="158"/>
    </row>
    <row r="431" spans="15:15" s="3" customFormat="1" x14ac:dyDescent="0.15">
      <c r="O431" s="158"/>
    </row>
    <row r="432" spans="15:15" s="3" customFormat="1" x14ac:dyDescent="0.15">
      <c r="O432" s="158"/>
    </row>
    <row r="433" spans="15:15" s="3" customFormat="1" x14ac:dyDescent="0.15">
      <c r="O433" s="158"/>
    </row>
    <row r="434" spans="15:15" s="3" customFormat="1" x14ac:dyDescent="0.15">
      <c r="O434" s="158"/>
    </row>
    <row r="435" spans="15:15" s="3" customFormat="1" x14ac:dyDescent="0.15">
      <c r="O435" s="158"/>
    </row>
    <row r="436" spans="15:15" s="3" customFormat="1" x14ac:dyDescent="0.15">
      <c r="O436" s="158"/>
    </row>
    <row r="437" spans="15:15" s="3" customFormat="1" x14ac:dyDescent="0.15">
      <c r="O437" s="158"/>
    </row>
    <row r="438" spans="15:15" s="3" customFormat="1" x14ac:dyDescent="0.15">
      <c r="O438" s="158"/>
    </row>
    <row r="439" spans="15:15" s="3" customFormat="1" x14ac:dyDescent="0.15">
      <c r="O439" s="158"/>
    </row>
    <row r="440" spans="15:15" s="3" customFormat="1" x14ac:dyDescent="0.15">
      <c r="O440" s="158"/>
    </row>
    <row r="441" spans="15:15" s="3" customFormat="1" x14ac:dyDescent="0.15">
      <c r="O441" s="158"/>
    </row>
    <row r="442" spans="15:15" s="3" customFormat="1" x14ac:dyDescent="0.15">
      <c r="O442" s="158"/>
    </row>
    <row r="443" spans="15:15" s="3" customFormat="1" x14ac:dyDescent="0.15">
      <c r="O443" s="158"/>
    </row>
    <row r="444" spans="15:15" s="3" customFormat="1" x14ac:dyDescent="0.15">
      <c r="O444" s="158"/>
    </row>
    <row r="445" spans="15:15" s="3" customFormat="1" x14ac:dyDescent="0.15">
      <c r="O445" s="158"/>
    </row>
    <row r="446" spans="15:15" s="3" customFormat="1" x14ac:dyDescent="0.15">
      <c r="O446" s="158"/>
    </row>
    <row r="447" spans="15:15" s="3" customFormat="1" x14ac:dyDescent="0.15">
      <c r="O447" s="158"/>
    </row>
    <row r="448" spans="15:15" s="3" customFormat="1" x14ac:dyDescent="0.15">
      <c r="O448" s="158"/>
    </row>
    <row r="449" spans="15:15" s="3" customFormat="1" x14ac:dyDescent="0.15">
      <c r="O449" s="158"/>
    </row>
    <row r="450" spans="15:15" s="3" customFormat="1" x14ac:dyDescent="0.15"/>
    <row r="451" spans="15:15" s="3" customFormat="1" x14ac:dyDescent="0.15"/>
    <row r="452" spans="15:15" s="3" customFormat="1" x14ac:dyDescent="0.15"/>
    <row r="453" spans="15:15" s="3" customFormat="1" x14ac:dyDescent="0.15"/>
    <row r="454" spans="15:15" s="3" customFormat="1" x14ac:dyDescent="0.15"/>
    <row r="455" spans="15:15" s="3" customFormat="1" x14ac:dyDescent="0.15"/>
    <row r="456" spans="15:15" s="3" customFormat="1" x14ac:dyDescent="0.15"/>
    <row r="457" spans="15:15" s="3" customFormat="1" x14ac:dyDescent="0.15"/>
    <row r="458" spans="15:15" s="3" customFormat="1" x14ac:dyDescent="0.15"/>
    <row r="459" spans="15:15" s="3" customFormat="1" x14ac:dyDescent="0.15"/>
    <row r="460" spans="15:15" s="3" customFormat="1" x14ac:dyDescent="0.15"/>
    <row r="461" spans="15:15" s="3" customFormat="1" x14ac:dyDescent="0.15"/>
    <row r="462" spans="15:15" s="3" customFormat="1" x14ac:dyDescent="0.15"/>
    <row r="463" spans="15:15" s="3" customFormat="1" x14ac:dyDescent="0.15"/>
    <row r="464" spans="15:15" s="3" customFormat="1" x14ac:dyDescent="0.15"/>
    <row r="465" s="3" customFormat="1" x14ac:dyDescent="0.15"/>
    <row r="466" s="3" customFormat="1" x14ac:dyDescent="0.15"/>
    <row r="467" s="3" customFormat="1" x14ac:dyDescent="0.15"/>
    <row r="468" s="3" customFormat="1" x14ac:dyDescent="0.15"/>
    <row r="469" s="3" customFormat="1" x14ac:dyDescent="0.15"/>
    <row r="470" s="3" customFormat="1" x14ac:dyDescent="0.15"/>
    <row r="471" s="3" customFormat="1" x14ac:dyDescent="0.15"/>
    <row r="472" s="3" customFormat="1" x14ac:dyDescent="0.15"/>
    <row r="473" s="3" customFormat="1" x14ac:dyDescent="0.15"/>
    <row r="474" s="3" customFormat="1" x14ac:dyDescent="0.15"/>
    <row r="475" s="3" customFormat="1" x14ac:dyDescent="0.15"/>
    <row r="476" s="3" customFormat="1" x14ac:dyDescent="0.15"/>
    <row r="477" s="3" customFormat="1" x14ac:dyDescent="0.15"/>
    <row r="478" s="3" customFormat="1" x14ac:dyDescent="0.15"/>
    <row r="479" s="3" customFormat="1" x14ac:dyDescent="0.15"/>
    <row r="480" s="3" customFormat="1" x14ac:dyDescent="0.15"/>
    <row r="481" s="3" customFormat="1" x14ac:dyDescent="0.15"/>
    <row r="482" s="3" customFormat="1" x14ac:dyDescent="0.15"/>
    <row r="483" s="3" customFormat="1" x14ac:dyDescent="0.15"/>
    <row r="484" s="3" customFormat="1" x14ac:dyDescent="0.15"/>
    <row r="485" s="3" customFormat="1" x14ac:dyDescent="0.15"/>
    <row r="486" s="3" customFormat="1" x14ac:dyDescent="0.15"/>
    <row r="487" s="3" customFormat="1" x14ac:dyDescent="0.15"/>
    <row r="488" s="3" customFormat="1" x14ac:dyDescent="0.15"/>
    <row r="489" s="3" customFormat="1" x14ac:dyDescent="0.15"/>
    <row r="490" s="3" customFormat="1" x14ac:dyDescent="0.15"/>
    <row r="491" s="3" customFormat="1" x14ac:dyDescent="0.15"/>
    <row r="492" s="3" customFormat="1" x14ac:dyDescent="0.15"/>
    <row r="493" s="3" customFormat="1" x14ac:dyDescent="0.15"/>
    <row r="494" s="3" customFormat="1" x14ac:dyDescent="0.15"/>
    <row r="495" s="3" customFormat="1" x14ac:dyDescent="0.15"/>
    <row r="496" s="3" customFormat="1" x14ac:dyDescent="0.15"/>
    <row r="497" s="3" customFormat="1" x14ac:dyDescent="0.15"/>
    <row r="498" s="3" customFormat="1" x14ac:dyDescent="0.15"/>
    <row r="499" s="3" customFormat="1" x14ac:dyDescent="0.15"/>
    <row r="500" s="3" customFormat="1" x14ac:dyDescent="0.15"/>
    <row r="501" s="3" customFormat="1" x14ac:dyDescent="0.15"/>
    <row r="502" s="3" customFormat="1" x14ac:dyDescent="0.15"/>
    <row r="503" s="3" customFormat="1" x14ac:dyDescent="0.15"/>
    <row r="504" s="3" customFormat="1" x14ac:dyDescent="0.15"/>
    <row r="505" s="3" customFormat="1" x14ac:dyDescent="0.15"/>
    <row r="506" s="3" customFormat="1" x14ac:dyDescent="0.15"/>
    <row r="507" s="3" customFormat="1" x14ac:dyDescent="0.15"/>
    <row r="508" s="3" customFormat="1" x14ac:dyDescent="0.15"/>
    <row r="509" s="3" customFormat="1" x14ac:dyDescent="0.15"/>
    <row r="510" s="3" customFormat="1" x14ac:dyDescent="0.15"/>
    <row r="511" s="3" customFormat="1" x14ac:dyDescent="0.15"/>
    <row r="512" s="3" customFormat="1" x14ac:dyDescent="0.15"/>
    <row r="513" s="3" customFormat="1" x14ac:dyDescent="0.15"/>
    <row r="514" s="3" customFormat="1" x14ac:dyDescent="0.15"/>
    <row r="515" s="3" customFormat="1" x14ac:dyDescent="0.15"/>
    <row r="516" s="3" customFormat="1" x14ac:dyDescent="0.15"/>
    <row r="517" s="3" customFormat="1" x14ac:dyDescent="0.15"/>
    <row r="518" s="3" customFormat="1" x14ac:dyDescent="0.15"/>
    <row r="519" s="3" customFormat="1" x14ac:dyDescent="0.15"/>
    <row r="520" s="3" customFormat="1" x14ac:dyDescent="0.15"/>
    <row r="521" s="3" customFormat="1" x14ac:dyDescent="0.15"/>
    <row r="522" s="3" customFormat="1" x14ac:dyDescent="0.15"/>
    <row r="523" s="3" customFormat="1" x14ac:dyDescent="0.15"/>
    <row r="524" s="3" customFormat="1" x14ac:dyDescent="0.15"/>
    <row r="525" s="3" customFormat="1" x14ac:dyDescent="0.15"/>
    <row r="526" s="3" customFormat="1" x14ac:dyDescent="0.15"/>
    <row r="527" s="3" customFormat="1" x14ac:dyDescent="0.15"/>
    <row r="528" s="3" customFormat="1" x14ac:dyDescent="0.15"/>
    <row r="529" s="3" customFormat="1" x14ac:dyDescent="0.15"/>
    <row r="530" s="3" customFormat="1" x14ac:dyDescent="0.15"/>
    <row r="531" s="3" customFormat="1" x14ac:dyDescent="0.15"/>
    <row r="532" s="3" customFormat="1" x14ac:dyDescent="0.15"/>
    <row r="533" s="3" customFormat="1" x14ac:dyDescent="0.15"/>
    <row r="534" s="3" customFormat="1" x14ac:dyDescent="0.15"/>
    <row r="535" s="3" customFormat="1" x14ac:dyDescent="0.15"/>
    <row r="536" s="3" customFormat="1" x14ac:dyDescent="0.15"/>
    <row r="537" s="3" customFormat="1" x14ac:dyDescent="0.15"/>
    <row r="538" s="3" customFormat="1" x14ac:dyDescent="0.15"/>
    <row r="539" s="3" customFormat="1" x14ac:dyDescent="0.15"/>
    <row r="540" s="3" customFormat="1" x14ac:dyDescent="0.15"/>
    <row r="541" s="3" customFormat="1" x14ac:dyDescent="0.15"/>
    <row r="542" s="3" customFormat="1" x14ac:dyDescent="0.15"/>
    <row r="543" s="3" customFormat="1" x14ac:dyDescent="0.15"/>
    <row r="544" s="3" customFormat="1" x14ac:dyDescent="0.15"/>
    <row r="545" s="3" customFormat="1" x14ac:dyDescent="0.15"/>
    <row r="546" s="3" customFormat="1" x14ac:dyDescent="0.15"/>
    <row r="547" s="3" customFormat="1" x14ac:dyDescent="0.15"/>
    <row r="548" s="3" customFormat="1" x14ac:dyDescent="0.15"/>
    <row r="549" s="3" customFormat="1" x14ac:dyDescent="0.15"/>
    <row r="550" s="3" customFormat="1" x14ac:dyDescent="0.15"/>
    <row r="551" s="3" customFormat="1" x14ac:dyDescent="0.15"/>
    <row r="552" s="3" customFormat="1" x14ac:dyDescent="0.15"/>
    <row r="553" s="3" customFormat="1" x14ac:dyDescent="0.15"/>
    <row r="554" s="3" customFormat="1" x14ac:dyDescent="0.15"/>
    <row r="555" s="3" customFormat="1" x14ac:dyDescent="0.15"/>
    <row r="556" s="3" customFormat="1" x14ac:dyDescent="0.15"/>
    <row r="557" s="3" customFormat="1" x14ac:dyDescent="0.15"/>
    <row r="558" s="3" customFormat="1" x14ac:dyDescent="0.15"/>
    <row r="559" s="3" customFormat="1" x14ac:dyDescent="0.15"/>
    <row r="560" s="3" customFormat="1" x14ac:dyDescent="0.15"/>
    <row r="561" s="3" customFormat="1" x14ac:dyDescent="0.15"/>
    <row r="562" s="3" customFormat="1" x14ac:dyDescent="0.15"/>
    <row r="563" s="3" customFormat="1" x14ac:dyDescent="0.15"/>
    <row r="564" s="3" customFormat="1" x14ac:dyDescent="0.15"/>
    <row r="565" s="3" customFormat="1" x14ac:dyDescent="0.15"/>
    <row r="566" s="3" customFormat="1" x14ac:dyDescent="0.15"/>
    <row r="567" s="3" customFormat="1" x14ac:dyDescent="0.15"/>
    <row r="568" s="3" customFormat="1" x14ac:dyDescent="0.15"/>
    <row r="569" s="3" customFormat="1" x14ac:dyDescent="0.15"/>
    <row r="570" s="3" customFormat="1" x14ac:dyDescent="0.15"/>
    <row r="571" s="3" customFormat="1" x14ac:dyDescent="0.15"/>
    <row r="572" s="3" customFormat="1" x14ac:dyDescent="0.15"/>
    <row r="573" s="3" customFormat="1" x14ac:dyDescent="0.15"/>
    <row r="574" s="3" customFormat="1" x14ac:dyDescent="0.15"/>
    <row r="575" s="3" customFormat="1" x14ac:dyDescent="0.15"/>
    <row r="576" s="3" customFormat="1" x14ac:dyDescent="0.15"/>
    <row r="577" s="3" customFormat="1" x14ac:dyDescent="0.15"/>
    <row r="578" s="3" customFormat="1" x14ac:dyDescent="0.15"/>
    <row r="579" s="3" customFormat="1" x14ac:dyDescent="0.15"/>
    <row r="580" s="3" customFormat="1" x14ac:dyDescent="0.15"/>
    <row r="581" s="3" customFormat="1" x14ac:dyDescent="0.15"/>
    <row r="582" s="3" customFormat="1" x14ac:dyDescent="0.15"/>
    <row r="583" s="3" customFormat="1" x14ac:dyDescent="0.15"/>
    <row r="584" s="3" customFormat="1" x14ac:dyDescent="0.15"/>
    <row r="585" s="3" customFormat="1" x14ac:dyDescent="0.15"/>
    <row r="586" s="3" customFormat="1" x14ac:dyDescent="0.15"/>
    <row r="587" s="3" customFormat="1" x14ac:dyDescent="0.15"/>
    <row r="588" s="3" customFormat="1" x14ac:dyDescent="0.15"/>
    <row r="589" s="3" customFormat="1" x14ac:dyDescent="0.15"/>
    <row r="590" s="3" customFormat="1" x14ac:dyDescent="0.15"/>
    <row r="591" s="3" customFormat="1" x14ac:dyDescent="0.15"/>
    <row r="592" s="3" customFormat="1" x14ac:dyDescent="0.15"/>
    <row r="593" s="3" customFormat="1" x14ac:dyDescent="0.15"/>
    <row r="594" s="3" customFormat="1" x14ac:dyDescent="0.15"/>
    <row r="595" s="3" customFormat="1" x14ac:dyDescent="0.15"/>
    <row r="596" s="3" customFormat="1" x14ac:dyDescent="0.15"/>
    <row r="597" s="3" customFormat="1" x14ac:dyDescent="0.15"/>
    <row r="598" s="3" customFormat="1" x14ac:dyDescent="0.15"/>
    <row r="599" s="3" customFormat="1" x14ac:dyDescent="0.15"/>
    <row r="600" s="3" customFormat="1" x14ac:dyDescent="0.15"/>
    <row r="601" s="3" customFormat="1" x14ac:dyDescent="0.15"/>
    <row r="602" s="3" customFormat="1" x14ac:dyDescent="0.15"/>
    <row r="603" s="3" customFormat="1" x14ac:dyDescent="0.15"/>
    <row r="604" s="3" customFormat="1" x14ac:dyDescent="0.15"/>
    <row r="605" s="3" customFormat="1" x14ac:dyDescent="0.15"/>
    <row r="606" s="3" customFormat="1" x14ac:dyDescent="0.15"/>
    <row r="607" s="3" customFormat="1" x14ac:dyDescent="0.15"/>
    <row r="608" s="3" customFormat="1" x14ac:dyDescent="0.15"/>
    <row r="609" s="3" customFormat="1" x14ac:dyDescent="0.15"/>
    <row r="610" s="3" customFormat="1" x14ac:dyDescent="0.15"/>
    <row r="611" s="3" customFormat="1" x14ac:dyDescent="0.15"/>
    <row r="612" s="3" customFormat="1" x14ac:dyDescent="0.15"/>
    <row r="613" s="3" customFormat="1" x14ac:dyDescent="0.15"/>
    <row r="614" s="3" customFormat="1" x14ac:dyDescent="0.15"/>
    <row r="615" s="3" customFormat="1" x14ac:dyDescent="0.15"/>
    <row r="616" s="3" customFormat="1" x14ac:dyDescent="0.15"/>
    <row r="617" s="3" customFormat="1" x14ac:dyDescent="0.15"/>
    <row r="618" s="3" customFormat="1" x14ac:dyDescent="0.15"/>
    <row r="619" s="3" customFormat="1" x14ac:dyDescent="0.15"/>
    <row r="620" s="3" customFormat="1" x14ac:dyDescent="0.15"/>
    <row r="621" s="3" customFormat="1" x14ac:dyDescent="0.15"/>
    <row r="622" s="3" customFormat="1" x14ac:dyDescent="0.15"/>
    <row r="623" s="3" customFormat="1" x14ac:dyDescent="0.15"/>
    <row r="624" s="3" customFormat="1" x14ac:dyDescent="0.15"/>
    <row r="625" s="3" customFormat="1" x14ac:dyDescent="0.15"/>
    <row r="626" s="3" customFormat="1" x14ac:dyDescent="0.15"/>
    <row r="627" s="3" customFormat="1" x14ac:dyDescent="0.15"/>
    <row r="628" s="3" customFormat="1" x14ac:dyDescent="0.15"/>
    <row r="629" s="3" customFormat="1" x14ac:dyDescent="0.15"/>
    <row r="630" s="3" customFormat="1" x14ac:dyDescent="0.15"/>
    <row r="631" s="3" customFormat="1" x14ac:dyDescent="0.15"/>
    <row r="632" s="3" customFormat="1" x14ac:dyDescent="0.15"/>
    <row r="633" s="3" customFormat="1" x14ac:dyDescent="0.15"/>
    <row r="634" s="3" customFormat="1" x14ac:dyDescent="0.15"/>
    <row r="635" s="3" customFormat="1" x14ac:dyDescent="0.15"/>
    <row r="636" s="3" customFormat="1" x14ac:dyDescent="0.15"/>
    <row r="637" s="3" customFormat="1" x14ac:dyDescent="0.15"/>
    <row r="638" s="3" customFormat="1" x14ac:dyDescent="0.15"/>
    <row r="639" s="3" customFormat="1" x14ac:dyDescent="0.15"/>
    <row r="640" s="3" customFormat="1" x14ac:dyDescent="0.15"/>
    <row r="641" s="3" customFormat="1" x14ac:dyDescent="0.15"/>
    <row r="642" s="3" customFormat="1" x14ac:dyDescent="0.15"/>
    <row r="643" s="3" customFormat="1" x14ac:dyDescent="0.15"/>
    <row r="644" s="3" customFormat="1" x14ac:dyDescent="0.15"/>
    <row r="645" s="3" customFormat="1" x14ac:dyDescent="0.15"/>
    <row r="646" s="3" customFormat="1" x14ac:dyDescent="0.15"/>
    <row r="647" s="3" customFormat="1" x14ac:dyDescent="0.15"/>
    <row r="648" s="3" customFormat="1" x14ac:dyDescent="0.15"/>
    <row r="649" s="3" customFormat="1" x14ac:dyDescent="0.15"/>
    <row r="650" s="3" customFormat="1" x14ac:dyDescent="0.15"/>
    <row r="651" s="3" customFormat="1" x14ac:dyDescent="0.15"/>
    <row r="652" s="3" customFormat="1" x14ac:dyDescent="0.15"/>
    <row r="653" s="3" customFormat="1" x14ac:dyDescent="0.15"/>
    <row r="654" s="3" customFormat="1" x14ac:dyDescent="0.15"/>
    <row r="655" s="3" customFormat="1" x14ac:dyDescent="0.15"/>
    <row r="656" s="3" customFormat="1" x14ac:dyDescent="0.15"/>
    <row r="657" s="3" customFormat="1" x14ac:dyDescent="0.15"/>
    <row r="658" s="3" customFormat="1" x14ac:dyDescent="0.15"/>
    <row r="659" s="3" customFormat="1" x14ac:dyDescent="0.15"/>
    <row r="660" s="3" customFormat="1" x14ac:dyDescent="0.15"/>
    <row r="661" s="3" customFormat="1" x14ac:dyDescent="0.15"/>
    <row r="662" s="3" customFormat="1" x14ac:dyDescent="0.15"/>
    <row r="663" s="3" customFormat="1" x14ac:dyDescent="0.15"/>
    <row r="664" s="3" customFormat="1" x14ac:dyDescent="0.15"/>
    <row r="665" s="3" customFormat="1" x14ac:dyDescent="0.15"/>
    <row r="666" s="3" customFormat="1" x14ac:dyDescent="0.15"/>
    <row r="667" s="3" customFormat="1" x14ac:dyDescent="0.15"/>
    <row r="668" s="3" customFormat="1" x14ac:dyDescent="0.15"/>
    <row r="669" s="3" customFormat="1" x14ac:dyDescent="0.15"/>
    <row r="670" s="3" customFormat="1" x14ac:dyDescent="0.15"/>
    <row r="671" s="3" customFormat="1" x14ac:dyDescent="0.15"/>
    <row r="672" s="3" customFormat="1" x14ac:dyDescent="0.15"/>
    <row r="673" s="3" customFormat="1" x14ac:dyDescent="0.15"/>
    <row r="674" s="3" customFormat="1" x14ac:dyDescent="0.15"/>
    <row r="675" s="3" customFormat="1" x14ac:dyDescent="0.15"/>
    <row r="676" s="3" customFormat="1" x14ac:dyDescent="0.15"/>
    <row r="677" s="3" customFormat="1" x14ac:dyDescent="0.15"/>
    <row r="678" s="3" customFormat="1" x14ac:dyDescent="0.15"/>
    <row r="679" s="3" customFormat="1" x14ac:dyDescent="0.15"/>
    <row r="680" s="3" customFormat="1" x14ac:dyDescent="0.15"/>
    <row r="681" s="3" customFormat="1" x14ac:dyDescent="0.15"/>
    <row r="682" s="3" customFormat="1" x14ac:dyDescent="0.15"/>
    <row r="683" s="3" customFormat="1" x14ac:dyDescent="0.15"/>
    <row r="684" s="3" customFormat="1" x14ac:dyDescent="0.15"/>
    <row r="685" s="3" customFormat="1" x14ac:dyDescent="0.15"/>
    <row r="686" s="3" customFormat="1" x14ac:dyDescent="0.15"/>
    <row r="687" s="3" customFormat="1" x14ac:dyDescent="0.15"/>
    <row r="688" s="3" customFormat="1" x14ac:dyDescent="0.15"/>
    <row r="689" s="3" customFormat="1" x14ac:dyDescent="0.15"/>
    <row r="690" s="3" customFormat="1" x14ac:dyDescent="0.15"/>
    <row r="691" s="3" customFormat="1" x14ac:dyDescent="0.15"/>
    <row r="692" s="3" customFormat="1" x14ac:dyDescent="0.15"/>
    <row r="693" s="3" customFormat="1" x14ac:dyDescent="0.15"/>
    <row r="694" s="3" customFormat="1" x14ac:dyDescent="0.15"/>
    <row r="695" s="3" customFormat="1" x14ac:dyDescent="0.15"/>
    <row r="696" s="3" customFormat="1" x14ac:dyDescent="0.15"/>
    <row r="697" s="3" customFormat="1" x14ac:dyDescent="0.15"/>
    <row r="698" s="3" customFormat="1" x14ac:dyDescent="0.15"/>
    <row r="699" s="3" customFormat="1" x14ac:dyDescent="0.15"/>
    <row r="700" s="3" customFormat="1" x14ac:dyDescent="0.15"/>
    <row r="701" s="3" customFormat="1" x14ac:dyDescent="0.15"/>
    <row r="702" s="3" customFormat="1" x14ac:dyDescent="0.15"/>
    <row r="703" s="3" customFormat="1" x14ac:dyDescent="0.15"/>
    <row r="704" s="3" customFormat="1" x14ac:dyDescent="0.15"/>
    <row r="705" s="3" customFormat="1" x14ac:dyDescent="0.15"/>
    <row r="706" s="3" customFormat="1" x14ac:dyDescent="0.15"/>
    <row r="707" s="3" customFormat="1" x14ac:dyDescent="0.15"/>
    <row r="708" s="3" customFormat="1" x14ac:dyDescent="0.15"/>
    <row r="709" s="3" customFormat="1" x14ac:dyDescent="0.15"/>
    <row r="710" s="3" customFormat="1" x14ac:dyDescent="0.15"/>
    <row r="711" s="3" customFormat="1" x14ac:dyDescent="0.15"/>
    <row r="712" s="3" customFormat="1" x14ac:dyDescent="0.15"/>
    <row r="713" s="3" customFormat="1" x14ac:dyDescent="0.15"/>
    <row r="714" s="3" customFormat="1" x14ac:dyDescent="0.15"/>
    <row r="715" s="3" customFormat="1" x14ac:dyDescent="0.15"/>
    <row r="716" s="3" customFormat="1" x14ac:dyDescent="0.15"/>
    <row r="717" s="3" customFormat="1" x14ac:dyDescent="0.15"/>
    <row r="718" s="3" customFormat="1" x14ac:dyDescent="0.15"/>
    <row r="719" s="3" customFormat="1" x14ac:dyDescent="0.15"/>
    <row r="720" s="3" customFormat="1" x14ac:dyDescent="0.15"/>
    <row r="721" s="3" customFormat="1" x14ac:dyDescent="0.15"/>
    <row r="722" s="3" customFormat="1" x14ac:dyDescent="0.15"/>
    <row r="723" s="3" customFormat="1" x14ac:dyDescent="0.15"/>
    <row r="724" s="3" customFormat="1" x14ac:dyDescent="0.15"/>
    <row r="725" s="3" customFormat="1" x14ac:dyDescent="0.15"/>
    <row r="726" s="3" customFormat="1" x14ac:dyDescent="0.15"/>
    <row r="727" s="3" customFormat="1" x14ac:dyDescent="0.15"/>
    <row r="728" s="3" customFormat="1" x14ac:dyDescent="0.15"/>
    <row r="729" s="3" customFormat="1" x14ac:dyDescent="0.15"/>
    <row r="730" s="3" customFormat="1" x14ac:dyDescent="0.15"/>
    <row r="731" s="3" customFormat="1" x14ac:dyDescent="0.15"/>
    <row r="732" s="3" customFormat="1" x14ac:dyDescent="0.15"/>
    <row r="733" s="3" customFormat="1" x14ac:dyDescent="0.15"/>
    <row r="734" s="3" customFormat="1" x14ac:dyDescent="0.15"/>
    <row r="735" s="3" customFormat="1" x14ac:dyDescent="0.15"/>
    <row r="736" s="3" customFormat="1" x14ac:dyDescent="0.15"/>
    <row r="737" s="3" customFormat="1" x14ac:dyDescent="0.15"/>
    <row r="738" s="3" customFormat="1" x14ac:dyDescent="0.15"/>
    <row r="739" s="3" customFormat="1" x14ac:dyDescent="0.15"/>
    <row r="740" s="3" customFormat="1" x14ac:dyDescent="0.15"/>
    <row r="741" s="3" customFormat="1" x14ac:dyDescent="0.15"/>
    <row r="742" s="3" customFormat="1" x14ac:dyDescent="0.15"/>
    <row r="743" s="3" customFormat="1" x14ac:dyDescent="0.15"/>
    <row r="744" s="3" customFormat="1" x14ac:dyDescent="0.15"/>
    <row r="745" s="3" customFormat="1" x14ac:dyDescent="0.15"/>
    <row r="746" s="3" customFormat="1" x14ac:dyDescent="0.15"/>
    <row r="747" s="3" customFormat="1" x14ac:dyDescent="0.15"/>
    <row r="748" s="3" customFormat="1" x14ac:dyDescent="0.15"/>
    <row r="749" s="3" customFormat="1" x14ac:dyDescent="0.15"/>
    <row r="750" s="3" customFormat="1" x14ac:dyDescent="0.15"/>
    <row r="751" s="3" customFormat="1" x14ac:dyDescent="0.15"/>
    <row r="752" s="3" customFormat="1" x14ac:dyDescent="0.15"/>
    <row r="753" s="3" customFormat="1" x14ac:dyDescent="0.15"/>
    <row r="754" s="3" customFormat="1" x14ac:dyDescent="0.15"/>
    <row r="755" s="3" customFormat="1" x14ac:dyDescent="0.15"/>
    <row r="756" s="3" customFormat="1" x14ac:dyDescent="0.15"/>
    <row r="757" s="3" customFormat="1" x14ac:dyDescent="0.15"/>
    <row r="758" s="3" customFormat="1" x14ac:dyDescent="0.15"/>
    <row r="759" s="3" customFormat="1" x14ac:dyDescent="0.15"/>
    <row r="760" s="3" customFormat="1" x14ac:dyDescent="0.15"/>
    <row r="761" s="3" customFormat="1" x14ac:dyDescent="0.15"/>
    <row r="762" s="3" customFormat="1" x14ac:dyDescent="0.15"/>
    <row r="763" s="3" customFormat="1" x14ac:dyDescent="0.15"/>
    <row r="764" s="3" customFormat="1" x14ac:dyDescent="0.15"/>
    <row r="765" s="3" customFormat="1" x14ac:dyDescent="0.15"/>
    <row r="766" s="3" customFormat="1" x14ac:dyDescent="0.15"/>
    <row r="767" s="3" customFormat="1" x14ac:dyDescent="0.15"/>
    <row r="768" s="3" customFormat="1" x14ac:dyDescent="0.15"/>
    <row r="769" s="3" customFormat="1" x14ac:dyDescent="0.15"/>
    <row r="770" s="3" customFormat="1" x14ac:dyDescent="0.15"/>
    <row r="771" s="3" customFormat="1" x14ac:dyDescent="0.15"/>
    <row r="772" s="3" customFormat="1" x14ac:dyDescent="0.15"/>
    <row r="773" s="3" customFormat="1" x14ac:dyDescent="0.15"/>
    <row r="774" s="3" customFormat="1" x14ac:dyDescent="0.15"/>
    <row r="775" s="3" customFormat="1" x14ac:dyDescent="0.15"/>
    <row r="776" s="3" customFormat="1" x14ac:dyDescent="0.15"/>
    <row r="777" s="3" customFormat="1" x14ac:dyDescent="0.15"/>
    <row r="778" s="3" customFormat="1" x14ac:dyDescent="0.15"/>
    <row r="779" s="3" customFormat="1" x14ac:dyDescent="0.15"/>
    <row r="780" s="3" customFormat="1" x14ac:dyDescent="0.15"/>
    <row r="781" s="3" customFormat="1" x14ac:dyDescent="0.15"/>
    <row r="782" s="3" customFormat="1" x14ac:dyDescent="0.15"/>
    <row r="783" s="3" customFormat="1" x14ac:dyDescent="0.15"/>
    <row r="784" s="3" customFormat="1" x14ac:dyDescent="0.15"/>
    <row r="785" s="3" customFormat="1" x14ac:dyDescent="0.15"/>
    <row r="786" s="3" customFormat="1" x14ac:dyDescent="0.15"/>
    <row r="787" s="3" customFormat="1" x14ac:dyDescent="0.15"/>
    <row r="788" s="3" customFormat="1" x14ac:dyDescent="0.15"/>
    <row r="789" s="3" customFormat="1" x14ac:dyDescent="0.15"/>
    <row r="790" s="3" customFormat="1" x14ac:dyDescent="0.15"/>
    <row r="791" s="3" customFormat="1" x14ac:dyDescent="0.15"/>
    <row r="792" s="3" customFormat="1" x14ac:dyDescent="0.15"/>
    <row r="793" s="3" customFormat="1" x14ac:dyDescent="0.15"/>
    <row r="794" s="3" customFormat="1" x14ac:dyDescent="0.15"/>
    <row r="795" s="3" customFormat="1" x14ac:dyDescent="0.15"/>
    <row r="796" s="3" customFormat="1" x14ac:dyDescent="0.15"/>
    <row r="797" s="3" customFormat="1" x14ac:dyDescent="0.15"/>
    <row r="798" s="3" customFormat="1" x14ac:dyDescent="0.15"/>
    <row r="799" s="3" customFormat="1" x14ac:dyDescent="0.15"/>
    <row r="800" s="3" customFormat="1" x14ac:dyDescent="0.15"/>
    <row r="801" s="3" customFormat="1" x14ac:dyDescent="0.15"/>
    <row r="802" s="3" customFormat="1" x14ac:dyDescent="0.15"/>
    <row r="803" s="3" customFormat="1" x14ac:dyDescent="0.15"/>
    <row r="804" s="3" customFormat="1" x14ac:dyDescent="0.15"/>
    <row r="805" s="3" customFormat="1" x14ac:dyDescent="0.15"/>
    <row r="806" s="3" customFormat="1" x14ac:dyDescent="0.15"/>
    <row r="807" s="3" customFormat="1" x14ac:dyDescent="0.15"/>
    <row r="808" s="3" customFormat="1" x14ac:dyDescent="0.15"/>
    <row r="809" s="3" customFormat="1" x14ac:dyDescent="0.15"/>
    <row r="810" s="3" customFormat="1" x14ac:dyDescent="0.15"/>
    <row r="811" s="3" customFormat="1" x14ac:dyDescent="0.15"/>
    <row r="812" s="3" customFormat="1" x14ac:dyDescent="0.15"/>
    <row r="813" s="3" customFormat="1" x14ac:dyDescent="0.15"/>
    <row r="814" s="3" customFormat="1" x14ac:dyDescent="0.15"/>
    <row r="815" s="3" customFormat="1" x14ac:dyDescent="0.15"/>
    <row r="816" s="3" customFormat="1" x14ac:dyDescent="0.15"/>
    <row r="817" s="3" customFormat="1" x14ac:dyDescent="0.15"/>
    <row r="818" s="3" customFormat="1" x14ac:dyDescent="0.15"/>
    <row r="819" s="3" customFormat="1" x14ac:dyDescent="0.15"/>
    <row r="820" s="3" customFormat="1" x14ac:dyDescent="0.15"/>
    <row r="821" s="3" customFormat="1" x14ac:dyDescent="0.15"/>
    <row r="822" s="3" customFormat="1" x14ac:dyDescent="0.15"/>
    <row r="823" s="3" customFormat="1" x14ac:dyDescent="0.15"/>
    <row r="824" s="3" customFormat="1" x14ac:dyDescent="0.15"/>
    <row r="825" s="3" customFormat="1" x14ac:dyDescent="0.15"/>
    <row r="826" s="3" customFormat="1" x14ac:dyDescent="0.15"/>
    <row r="827" s="3" customFormat="1" x14ac:dyDescent="0.15"/>
    <row r="828" s="3" customFormat="1" x14ac:dyDescent="0.15"/>
    <row r="829" s="3" customFormat="1" x14ac:dyDescent="0.15"/>
    <row r="830" s="3" customFormat="1" x14ac:dyDescent="0.15"/>
    <row r="831" s="3" customFormat="1" x14ac:dyDescent="0.15"/>
    <row r="832" s="3" customFormat="1" x14ac:dyDescent="0.15"/>
    <row r="833" s="3" customFormat="1" x14ac:dyDescent="0.15"/>
    <row r="834" s="3" customFormat="1" x14ac:dyDescent="0.15"/>
    <row r="835" s="3" customFormat="1" x14ac:dyDescent="0.15"/>
    <row r="836" s="3" customFormat="1" x14ac:dyDescent="0.15"/>
    <row r="837" s="3" customFormat="1" x14ac:dyDescent="0.15"/>
    <row r="838" s="3" customFormat="1" x14ac:dyDescent="0.15"/>
    <row r="839" s="3" customFormat="1" x14ac:dyDescent="0.15"/>
    <row r="840" s="3" customFormat="1" x14ac:dyDescent="0.15"/>
    <row r="841" s="3" customFormat="1" x14ac:dyDescent="0.15"/>
    <row r="842" s="3" customFormat="1" x14ac:dyDescent="0.15"/>
    <row r="843" s="3" customFormat="1" x14ac:dyDescent="0.15"/>
    <row r="844" s="3" customFormat="1" x14ac:dyDescent="0.15"/>
    <row r="845" s="3" customFormat="1" x14ac:dyDescent="0.15"/>
    <row r="846" s="3" customFormat="1" x14ac:dyDescent="0.15"/>
    <row r="847" s="3" customFormat="1" x14ac:dyDescent="0.15"/>
    <row r="848" s="3" customFormat="1" x14ac:dyDescent="0.15"/>
    <row r="849" s="3" customFormat="1" x14ac:dyDescent="0.15"/>
    <row r="850" s="3" customFormat="1" x14ac:dyDescent="0.15"/>
    <row r="851" s="3" customFormat="1" x14ac:dyDescent="0.15"/>
    <row r="852" s="3" customFormat="1" x14ac:dyDescent="0.15"/>
    <row r="853" s="3" customFormat="1" x14ac:dyDescent="0.15"/>
    <row r="854" s="3" customFormat="1" x14ac:dyDescent="0.15"/>
    <row r="855" s="3" customFormat="1" x14ac:dyDescent="0.15"/>
    <row r="856" s="3" customFormat="1" x14ac:dyDescent="0.15"/>
    <row r="857" s="3" customFormat="1" x14ac:dyDescent="0.15"/>
    <row r="858" s="3" customFormat="1" x14ac:dyDescent="0.15"/>
    <row r="859" s="3" customFormat="1" x14ac:dyDescent="0.15"/>
    <row r="860" s="3" customFormat="1" x14ac:dyDescent="0.15"/>
    <row r="861" s="3" customFormat="1" x14ac:dyDescent="0.15"/>
    <row r="862" s="3" customFormat="1" x14ac:dyDescent="0.15"/>
    <row r="863" s="3" customFormat="1" x14ac:dyDescent="0.15"/>
    <row r="864" s="3" customFormat="1" x14ac:dyDescent="0.15"/>
    <row r="865" s="3" customFormat="1" x14ac:dyDescent="0.15"/>
    <row r="866" s="3" customFormat="1" x14ac:dyDescent="0.15"/>
    <row r="867" s="3" customFormat="1" x14ac:dyDescent="0.15"/>
    <row r="868" s="3" customFormat="1" x14ac:dyDescent="0.15"/>
    <row r="869" s="3" customFormat="1" x14ac:dyDescent="0.15"/>
    <row r="870" s="3" customFormat="1" x14ac:dyDescent="0.15"/>
    <row r="871" s="3" customFormat="1" x14ac:dyDescent="0.15"/>
    <row r="872" s="3" customFormat="1" x14ac:dyDescent="0.15"/>
    <row r="873" s="3" customFormat="1" x14ac:dyDescent="0.15"/>
    <row r="874" s="3" customFormat="1" x14ac:dyDescent="0.15"/>
    <row r="875" s="3" customFormat="1" x14ac:dyDescent="0.15"/>
    <row r="876" s="3" customFormat="1" x14ac:dyDescent="0.15"/>
    <row r="877" s="3" customFormat="1" x14ac:dyDescent="0.15"/>
    <row r="878" s="3" customFormat="1" x14ac:dyDescent="0.15"/>
    <row r="879" s="3" customFormat="1" x14ac:dyDescent="0.15"/>
    <row r="880" s="3" customFormat="1" x14ac:dyDescent="0.15"/>
    <row r="881" s="3" customFormat="1" x14ac:dyDescent="0.15"/>
    <row r="882" s="3" customFormat="1" x14ac:dyDescent="0.15"/>
    <row r="883" s="3" customFormat="1" x14ac:dyDescent="0.15"/>
    <row r="884" s="3" customFormat="1" x14ac:dyDescent="0.15"/>
    <row r="885" s="3" customFormat="1" x14ac:dyDescent="0.15"/>
    <row r="886" s="3" customFormat="1" x14ac:dyDescent="0.15"/>
    <row r="887" s="3" customFormat="1" x14ac:dyDescent="0.15"/>
    <row r="888" s="3" customFormat="1" x14ac:dyDescent="0.15"/>
    <row r="889" s="3" customFormat="1" x14ac:dyDescent="0.15"/>
    <row r="890" s="3" customFormat="1" x14ac:dyDescent="0.15"/>
    <row r="891" s="3" customFormat="1" x14ac:dyDescent="0.15"/>
    <row r="892" s="3" customFormat="1" x14ac:dyDescent="0.15"/>
    <row r="893" s="3" customFormat="1" x14ac:dyDescent="0.15"/>
    <row r="894" s="3" customFormat="1" x14ac:dyDescent="0.15"/>
    <row r="895" s="3" customFormat="1" x14ac:dyDescent="0.15"/>
    <row r="896" s="3" customFormat="1" x14ac:dyDescent="0.15"/>
    <row r="897" s="3" customFormat="1" x14ac:dyDescent="0.15"/>
    <row r="898" s="3" customFormat="1" x14ac:dyDescent="0.15"/>
    <row r="899" s="3" customFormat="1" x14ac:dyDescent="0.15"/>
    <row r="900" s="3" customFormat="1" x14ac:dyDescent="0.15"/>
    <row r="901" s="3" customFormat="1" x14ac:dyDescent="0.15"/>
    <row r="902" s="3" customFormat="1" x14ac:dyDescent="0.15"/>
    <row r="903" s="3" customFormat="1" x14ac:dyDescent="0.15"/>
    <row r="904" s="3" customFormat="1" x14ac:dyDescent="0.15"/>
    <row r="905" s="3" customFormat="1" x14ac:dyDescent="0.15"/>
    <row r="906" s="3" customFormat="1" x14ac:dyDescent="0.15"/>
    <row r="907" s="3" customFormat="1" x14ac:dyDescent="0.15"/>
    <row r="908" s="3" customFormat="1" x14ac:dyDescent="0.15"/>
    <row r="909" s="3" customFormat="1" x14ac:dyDescent="0.15"/>
    <row r="910" s="3" customFormat="1" x14ac:dyDescent="0.15"/>
    <row r="911" s="3" customFormat="1" x14ac:dyDescent="0.15"/>
    <row r="912" s="3" customFormat="1" x14ac:dyDescent="0.15"/>
    <row r="913" s="3" customFormat="1" x14ac:dyDescent="0.15"/>
    <row r="914" s="3" customFormat="1" x14ac:dyDescent="0.15"/>
    <row r="915" s="3" customFormat="1" x14ac:dyDescent="0.15"/>
    <row r="916" s="3" customFormat="1" x14ac:dyDescent="0.15"/>
    <row r="917" s="3" customFormat="1" x14ac:dyDescent="0.15"/>
    <row r="918" s="3" customFormat="1" x14ac:dyDescent="0.15"/>
    <row r="919" s="3" customFormat="1" x14ac:dyDescent="0.15"/>
    <row r="920" s="3" customFormat="1" x14ac:dyDescent="0.15"/>
    <row r="921" s="3" customFormat="1" x14ac:dyDescent="0.15"/>
    <row r="922" s="3" customFormat="1" x14ac:dyDescent="0.15"/>
    <row r="923" s="3" customFormat="1" x14ac:dyDescent="0.15"/>
    <row r="924" s="3" customFormat="1" x14ac:dyDescent="0.15"/>
    <row r="925" s="3" customFormat="1" x14ac:dyDescent="0.15"/>
    <row r="926" s="3" customFormat="1" x14ac:dyDescent="0.15"/>
    <row r="927" s="3" customFormat="1" x14ac:dyDescent="0.15"/>
    <row r="928" s="3" customFormat="1" x14ac:dyDescent="0.15"/>
    <row r="929" s="3" customFormat="1" x14ac:dyDescent="0.15"/>
    <row r="930" s="3" customFormat="1" x14ac:dyDescent="0.15"/>
    <row r="931" s="3" customFormat="1" x14ac:dyDescent="0.15"/>
    <row r="932" s="3" customFormat="1" x14ac:dyDescent="0.15"/>
    <row r="933" s="3" customFormat="1" x14ac:dyDescent="0.15"/>
    <row r="934" s="3" customFormat="1" x14ac:dyDescent="0.15"/>
    <row r="935" s="3" customFormat="1" x14ac:dyDescent="0.15"/>
    <row r="936" s="3" customFormat="1" x14ac:dyDescent="0.15"/>
    <row r="937" s="3" customFormat="1" x14ac:dyDescent="0.15"/>
    <row r="938" s="3" customFormat="1" x14ac:dyDescent="0.15"/>
    <row r="939" s="3" customFormat="1" x14ac:dyDescent="0.15"/>
    <row r="940" s="3" customFormat="1" x14ac:dyDescent="0.15"/>
    <row r="941" s="3" customFormat="1" x14ac:dyDescent="0.15"/>
    <row r="942" s="3" customFormat="1" x14ac:dyDescent="0.15"/>
    <row r="943" s="3" customFormat="1" x14ac:dyDescent="0.15"/>
    <row r="944" s="3" customFormat="1" x14ac:dyDescent="0.15"/>
    <row r="945" s="3" customFormat="1" x14ac:dyDescent="0.15"/>
    <row r="946" s="3" customFormat="1" x14ac:dyDescent="0.15"/>
    <row r="947" s="3" customFormat="1" x14ac:dyDescent="0.15"/>
    <row r="948" s="3" customFormat="1" x14ac:dyDescent="0.15"/>
    <row r="949" s="3" customFormat="1" x14ac:dyDescent="0.15"/>
    <row r="950" s="3" customFormat="1" x14ac:dyDescent="0.15"/>
    <row r="951" s="3" customFormat="1" x14ac:dyDescent="0.15"/>
    <row r="952" s="3" customFormat="1" x14ac:dyDescent="0.15"/>
    <row r="953" s="3" customFormat="1" x14ac:dyDescent="0.15"/>
    <row r="954" s="3" customFormat="1" x14ac:dyDescent="0.15"/>
    <row r="955" s="3" customFormat="1" x14ac:dyDescent="0.15"/>
    <row r="956" s="3" customFormat="1" x14ac:dyDescent="0.15"/>
    <row r="957" s="3" customFormat="1" x14ac:dyDescent="0.15"/>
    <row r="958" s="3" customFormat="1" x14ac:dyDescent="0.15"/>
    <row r="959" s="3" customFormat="1" x14ac:dyDescent="0.15"/>
    <row r="960" s="3" customFormat="1" x14ac:dyDescent="0.15"/>
    <row r="961" s="3" customFormat="1" x14ac:dyDescent="0.15"/>
    <row r="962" s="3" customFormat="1" x14ac:dyDescent="0.15"/>
    <row r="963" s="3" customFormat="1" x14ac:dyDescent="0.15"/>
    <row r="964" s="3" customFormat="1" x14ac:dyDescent="0.15"/>
    <row r="965" s="3" customFormat="1" x14ac:dyDescent="0.15"/>
    <row r="966" s="3" customFormat="1" x14ac:dyDescent="0.15"/>
    <row r="967" s="3" customFormat="1" x14ac:dyDescent="0.15"/>
    <row r="968" s="3" customFormat="1" x14ac:dyDescent="0.15"/>
    <row r="969" s="3" customFormat="1" x14ac:dyDescent="0.15"/>
    <row r="970" s="3" customFormat="1" x14ac:dyDescent="0.15"/>
    <row r="971" s="3" customFormat="1" x14ac:dyDescent="0.15"/>
    <row r="972" s="3" customFormat="1" x14ac:dyDescent="0.15"/>
    <row r="973" s="3" customFormat="1" x14ac:dyDescent="0.15"/>
    <row r="974" s="3" customFormat="1" x14ac:dyDescent="0.15"/>
    <row r="975" s="3" customFormat="1" x14ac:dyDescent="0.15"/>
    <row r="976" s="3" customFormat="1" x14ac:dyDescent="0.15"/>
    <row r="977" s="3" customFormat="1" x14ac:dyDescent="0.15"/>
    <row r="978" s="3" customFormat="1" x14ac:dyDescent="0.15"/>
    <row r="979" s="3" customFormat="1" x14ac:dyDescent="0.15"/>
    <row r="980" s="3" customFormat="1" x14ac:dyDescent="0.15"/>
    <row r="981" s="3" customFormat="1" x14ac:dyDescent="0.15"/>
    <row r="982" s="3" customFormat="1" x14ac:dyDescent="0.15"/>
    <row r="983" s="3" customFormat="1" x14ac:dyDescent="0.15"/>
    <row r="984" s="3" customFormat="1" x14ac:dyDescent="0.15"/>
    <row r="985" s="3" customFormat="1" x14ac:dyDescent="0.15"/>
    <row r="986" s="3" customFormat="1" x14ac:dyDescent="0.15"/>
    <row r="987" s="3" customFormat="1" x14ac:dyDescent="0.15"/>
    <row r="988" s="3" customFormat="1" x14ac:dyDescent="0.15"/>
    <row r="989" s="3" customFormat="1" x14ac:dyDescent="0.15"/>
    <row r="990" s="3" customFormat="1" x14ac:dyDescent="0.15"/>
    <row r="991" s="3" customFormat="1" x14ac:dyDescent="0.15"/>
    <row r="992" s="3" customFormat="1" x14ac:dyDescent="0.15"/>
    <row r="993" s="3" customFormat="1" x14ac:dyDescent="0.15"/>
    <row r="994" s="3" customFormat="1" x14ac:dyDescent="0.15"/>
    <row r="995" s="3" customFormat="1" x14ac:dyDescent="0.15"/>
    <row r="996" s="3" customFormat="1" x14ac:dyDescent="0.15"/>
    <row r="997" s="3" customFormat="1" x14ac:dyDescent="0.15"/>
    <row r="998" s="3" customFormat="1" x14ac:dyDescent="0.15"/>
    <row r="999" s="3" customFormat="1" x14ac:dyDescent="0.15"/>
    <row r="1000" s="3" customFormat="1" x14ac:dyDescent="0.15"/>
    <row r="1001" s="3" customFormat="1" x14ac:dyDescent="0.15"/>
    <row r="1002" s="3" customFormat="1" x14ac:dyDescent="0.15"/>
    <row r="1003" s="3" customFormat="1" x14ac:dyDescent="0.15"/>
    <row r="1004" s="3" customFormat="1" x14ac:dyDescent="0.15"/>
    <row r="1005" s="3" customFormat="1" x14ac:dyDescent="0.15"/>
    <row r="1006" s="3" customFormat="1" x14ac:dyDescent="0.15"/>
    <row r="1007" s="3" customFormat="1" x14ac:dyDescent="0.15"/>
    <row r="1008" s="3" customFormat="1" x14ac:dyDescent="0.15"/>
    <row r="1009" s="3" customFormat="1" x14ac:dyDescent="0.15"/>
    <row r="1010" s="3" customFormat="1" x14ac:dyDescent="0.15"/>
    <row r="1011" s="3" customFormat="1" x14ac:dyDescent="0.15"/>
    <row r="1012" s="3" customFormat="1" x14ac:dyDescent="0.15"/>
    <row r="1013" s="3" customFormat="1" x14ac:dyDescent="0.15"/>
    <row r="1014" s="3" customFormat="1" x14ac:dyDescent="0.15"/>
    <row r="1015" s="3" customFormat="1" x14ac:dyDescent="0.15"/>
    <row r="1016" s="3" customFormat="1" x14ac:dyDescent="0.15"/>
    <row r="1017" s="3" customFormat="1" x14ac:dyDescent="0.15"/>
    <row r="1018" s="3" customFormat="1" x14ac:dyDescent="0.15"/>
    <row r="1019" s="3" customFormat="1" x14ac:dyDescent="0.15"/>
    <row r="1020" s="3" customFormat="1" x14ac:dyDescent="0.15"/>
    <row r="1021" s="3" customFormat="1" x14ac:dyDescent="0.15"/>
    <row r="1022" s="3" customFormat="1" x14ac:dyDescent="0.15"/>
    <row r="1023" s="3" customFormat="1" x14ac:dyDescent="0.15"/>
    <row r="1024" s="3" customFormat="1" x14ac:dyDescent="0.15"/>
    <row r="1025" s="3" customFormat="1" x14ac:dyDescent="0.15"/>
    <row r="1026" s="3" customFormat="1" x14ac:dyDescent="0.15"/>
    <row r="1027" s="3" customFormat="1" x14ac:dyDescent="0.15"/>
    <row r="1028" s="3" customFormat="1" x14ac:dyDescent="0.15"/>
    <row r="1029" s="3" customFormat="1" x14ac:dyDescent="0.15"/>
    <row r="1030" s="3" customFormat="1" x14ac:dyDescent="0.15"/>
    <row r="1031" s="3" customFormat="1" x14ac:dyDescent="0.15"/>
    <row r="1032" s="3" customFormat="1" x14ac:dyDescent="0.15"/>
    <row r="1033" s="3" customFormat="1" x14ac:dyDescent="0.15"/>
    <row r="1034" s="3" customFormat="1" x14ac:dyDescent="0.15"/>
    <row r="1035" s="3" customFormat="1" x14ac:dyDescent="0.15"/>
    <row r="1036" s="3" customFormat="1" x14ac:dyDescent="0.15"/>
    <row r="1037" s="3" customFormat="1" x14ac:dyDescent="0.15"/>
    <row r="1038" s="3" customFormat="1" x14ac:dyDescent="0.15"/>
    <row r="1039" s="3" customFormat="1" x14ac:dyDescent="0.15"/>
    <row r="1040" s="3" customFormat="1" x14ac:dyDescent="0.15"/>
    <row r="1041" s="3" customFormat="1" x14ac:dyDescent="0.15"/>
    <row r="1042" s="3" customFormat="1" x14ac:dyDescent="0.15"/>
    <row r="1043" s="3" customFormat="1" x14ac:dyDescent="0.15"/>
    <row r="1044" s="3" customFormat="1" x14ac:dyDescent="0.15"/>
    <row r="1045" s="3" customFormat="1" x14ac:dyDescent="0.15"/>
    <row r="1046" s="3" customFormat="1" x14ac:dyDescent="0.15"/>
    <row r="1047" s="3" customFormat="1" x14ac:dyDescent="0.15"/>
    <row r="1048" s="3" customFormat="1" x14ac:dyDescent="0.15"/>
    <row r="1049" s="3" customFormat="1" x14ac:dyDescent="0.15"/>
    <row r="1050" s="3" customFormat="1" x14ac:dyDescent="0.15"/>
    <row r="1051" s="3" customFormat="1" x14ac:dyDescent="0.15"/>
    <row r="1052" s="3" customFormat="1" x14ac:dyDescent="0.15"/>
    <row r="1053" s="3" customFormat="1" x14ac:dyDescent="0.15"/>
    <row r="1054" s="3" customFormat="1" x14ac:dyDescent="0.15"/>
    <row r="1055" s="3" customFormat="1" x14ac:dyDescent="0.15"/>
    <row r="1056" s="3" customFormat="1" x14ac:dyDescent="0.15"/>
    <row r="1057" s="3" customFormat="1" x14ac:dyDescent="0.15"/>
    <row r="1058" s="3" customFormat="1" x14ac:dyDescent="0.15"/>
    <row r="1059" s="3" customFormat="1" x14ac:dyDescent="0.15"/>
    <row r="1060" s="3" customFormat="1" x14ac:dyDescent="0.15"/>
    <row r="1061" s="3" customFormat="1" x14ac:dyDescent="0.15"/>
    <row r="1062" s="3" customFormat="1" x14ac:dyDescent="0.15"/>
    <row r="1063" s="3" customFormat="1" x14ac:dyDescent="0.15"/>
    <row r="1064" s="3" customFormat="1" x14ac:dyDescent="0.15"/>
    <row r="1065" s="3" customFormat="1" x14ac:dyDescent="0.15"/>
    <row r="1066" s="3" customFormat="1" x14ac:dyDescent="0.15"/>
    <row r="1067" s="3" customFormat="1" x14ac:dyDescent="0.15"/>
    <row r="1068" s="3" customFormat="1" x14ac:dyDescent="0.15"/>
    <row r="1069" s="3" customFormat="1" x14ac:dyDescent="0.15"/>
    <row r="1070" s="3" customFormat="1" x14ac:dyDescent="0.15"/>
    <row r="1071" s="3" customFormat="1" x14ac:dyDescent="0.15"/>
    <row r="1072" s="3" customFormat="1" x14ac:dyDescent="0.15"/>
    <row r="1073" s="3" customFormat="1" x14ac:dyDescent="0.15"/>
    <row r="1074" s="3" customFormat="1" x14ac:dyDescent="0.15"/>
    <row r="1075" s="3" customFormat="1" x14ac:dyDescent="0.15"/>
    <row r="1076" s="3" customFormat="1" x14ac:dyDescent="0.15"/>
    <row r="1077" s="3" customFormat="1" x14ac:dyDescent="0.15"/>
    <row r="1078" s="3" customFormat="1" x14ac:dyDescent="0.15"/>
    <row r="1079" s="3" customFormat="1" x14ac:dyDescent="0.15"/>
    <row r="1080" s="3" customFormat="1" x14ac:dyDescent="0.15"/>
    <row r="1081" s="3" customFormat="1" x14ac:dyDescent="0.15"/>
    <row r="1082" s="3" customFormat="1" x14ac:dyDescent="0.15"/>
    <row r="1083" s="3" customFormat="1" x14ac:dyDescent="0.15"/>
    <row r="1084" s="3" customFormat="1" x14ac:dyDescent="0.15"/>
    <row r="1085" s="3" customFormat="1" x14ac:dyDescent="0.15"/>
    <row r="1086" s="3" customFormat="1" x14ac:dyDescent="0.15"/>
    <row r="1087" s="3" customFormat="1" x14ac:dyDescent="0.15"/>
    <row r="1088" s="3" customFormat="1" x14ac:dyDescent="0.15"/>
    <row r="1089" s="3" customFormat="1" x14ac:dyDescent="0.15"/>
    <row r="1090" s="3" customFormat="1" x14ac:dyDescent="0.15"/>
    <row r="1091" s="3" customFormat="1" x14ac:dyDescent="0.15"/>
    <row r="1092" s="3" customFormat="1" x14ac:dyDescent="0.15"/>
    <row r="1093" s="3" customFormat="1" x14ac:dyDescent="0.15"/>
    <row r="1094" s="3" customFormat="1" x14ac:dyDescent="0.15"/>
    <row r="1095" s="3" customFormat="1" x14ac:dyDescent="0.15"/>
    <row r="1096" s="3" customFormat="1" x14ac:dyDescent="0.15"/>
    <row r="1097" s="3" customFormat="1" x14ac:dyDescent="0.15"/>
    <row r="1098" s="3" customFormat="1" x14ac:dyDescent="0.15"/>
    <row r="1099" s="3" customFormat="1" x14ac:dyDescent="0.15"/>
    <row r="1100" s="3" customFormat="1" x14ac:dyDescent="0.15"/>
    <row r="1101" s="3" customFormat="1" x14ac:dyDescent="0.15"/>
    <row r="1102" s="3" customFormat="1" x14ac:dyDescent="0.15"/>
    <row r="1103" s="3" customFormat="1" x14ac:dyDescent="0.15"/>
    <row r="1104" s="3" customFormat="1" x14ac:dyDescent="0.15"/>
    <row r="1105" s="3" customFormat="1" x14ac:dyDescent="0.15"/>
    <row r="1106" s="3" customFormat="1" x14ac:dyDescent="0.15"/>
    <row r="1107" s="3" customFormat="1" x14ac:dyDescent="0.15"/>
    <row r="1108" s="3" customFormat="1" x14ac:dyDescent="0.15"/>
    <row r="1109" s="3" customFormat="1" x14ac:dyDescent="0.15"/>
    <row r="1110" s="3" customFormat="1" x14ac:dyDescent="0.15"/>
    <row r="1111" s="3" customFormat="1" x14ac:dyDescent="0.15"/>
    <row r="1112" s="3" customFormat="1" x14ac:dyDescent="0.15"/>
    <row r="1113" s="3" customFormat="1" x14ac:dyDescent="0.15"/>
    <row r="1114" s="3" customFormat="1" x14ac:dyDescent="0.15"/>
    <row r="1115" s="3" customFormat="1" x14ac:dyDescent="0.15"/>
    <row r="1116" s="3" customFormat="1" x14ac:dyDescent="0.15"/>
    <row r="1117" s="3" customFormat="1" x14ac:dyDescent="0.15"/>
    <row r="1118" s="3" customFormat="1" x14ac:dyDescent="0.15"/>
    <row r="1119" s="3" customFormat="1" x14ac:dyDescent="0.15"/>
    <row r="1120" s="3" customFormat="1" x14ac:dyDescent="0.15"/>
    <row r="1121" s="3" customFormat="1" x14ac:dyDescent="0.15"/>
    <row r="1122" s="3" customFormat="1" x14ac:dyDescent="0.15"/>
    <row r="1123" s="3" customFormat="1" x14ac:dyDescent="0.15"/>
    <row r="1124" s="3" customFormat="1" x14ac:dyDescent="0.15"/>
    <row r="1125" s="3" customFormat="1" x14ac:dyDescent="0.15"/>
    <row r="1126" s="3" customFormat="1" x14ac:dyDescent="0.15"/>
    <row r="1127" s="3" customFormat="1" x14ac:dyDescent="0.15"/>
    <row r="1128" s="3" customFormat="1" x14ac:dyDescent="0.15"/>
    <row r="1129" s="3" customFormat="1" x14ac:dyDescent="0.15"/>
    <row r="1130" s="3" customFormat="1" x14ac:dyDescent="0.15"/>
    <row r="1131" s="3" customFormat="1" x14ac:dyDescent="0.15"/>
    <row r="1132" s="3" customFormat="1" x14ac:dyDescent="0.15"/>
    <row r="1133" s="3" customFormat="1" x14ac:dyDescent="0.15"/>
    <row r="1134" s="3" customFormat="1" x14ac:dyDescent="0.15"/>
    <row r="1135" s="3" customFormat="1" x14ac:dyDescent="0.15"/>
    <row r="1136" s="3" customFormat="1" x14ac:dyDescent="0.15"/>
    <row r="1137" s="3" customFormat="1" x14ac:dyDescent="0.15"/>
    <row r="1138" s="3" customFormat="1" x14ac:dyDescent="0.15"/>
    <row r="1139" s="3" customFormat="1" x14ac:dyDescent="0.15"/>
    <row r="1140" s="3" customFormat="1" x14ac:dyDescent="0.15"/>
    <row r="1141" s="3" customFormat="1" x14ac:dyDescent="0.15"/>
    <row r="1142" s="3" customFormat="1" x14ac:dyDescent="0.15"/>
    <row r="1143" s="3" customFormat="1" x14ac:dyDescent="0.15"/>
    <row r="1144" s="3" customFormat="1" x14ac:dyDescent="0.15"/>
    <row r="1145" s="3" customFormat="1" x14ac:dyDescent="0.15"/>
    <row r="1146" s="3" customFormat="1" x14ac:dyDescent="0.15"/>
    <row r="1147" s="3" customFormat="1" x14ac:dyDescent="0.15"/>
    <row r="1148" s="3" customFormat="1" x14ac:dyDescent="0.15"/>
    <row r="1149" s="3" customFormat="1" x14ac:dyDescent="0.15"/>
    <row r="1150" s="3" customFormat="1" x14ac:dyDescent="0.15"/>
    <row r="1151" s="3" customFormat="1" x14ac:dyDescent="0.15"/>
    <row r="1152" s="3" customFormat="1" x14ac:dyDescent="0.15"/>
    <row r="1153" s="3" customFormat="1" x14ac:dyDescent="0.15"/>
    <row r="1154" s="3" customFormat="1" x14ac:dyDescent="0.15"/>
    <row r="1155" s="3" customFormat="1" x14ac:dyDescent="0.15"/>
    <row r="1156" s="3" customFormat="1" x14ac:dyDescent="0.15"/>
    <row r="1157" s="3" customFormat="1" x14ac:dyDescent="0.15"/>
    <row r="1158" s="3" customFormat="1" x14ac:dyDescent="0.15"/>
    <row r="1159" s="3" customFormat="1" x14ac:dyDescent="0.15"/>
    <row r="1160" s="3" customFormat="1" x14ac:dyDescent="0.15"/>
    <row r="1161" s="3" customFormat="1" x14ac:dyDescent="0.15"/>
    <row r="1162" s="3" customFormat="1" x14ac:dyDescent="0.15"/>
    <row r="1163" s="3" customFormat="1" x14ac:dyDescent="0.15"/>
    <row r="1164" s="3" customFormat="1" x14ac:dyDescent="0.15"/>
    <row r="1165" s="3" customFormat="1" x14ac:dyDescent="0.15"/>
    <row r="1166" s="3" customFormat="1" x14ac:dyDescent="0.15"/>
    <row r="1167" s="3" customFormat="1" x14ac:dyDescent="0.15"/>
    <row r="1168" s="3" customFormat="1" x14ac:dyDescent="0.15"/>
    <row r="1169" s="3" customFormat="1" x14ac:dyDescent="0.15"/>
    <row r="1170" s="3" customFormat="1" x14ac:dyDescent="0.15"/>
    <row r="1171" s="3" customFormat="1" x14ac:dyDescent="0.15"/>
    <row r="1172" s="3" customFormat="1" x14ac:dyDescent="0.15"/>
    <row r="1173" s="3" customFormat="1" x14ac:dyDescent="0.15"/>
    <row r="1174" s="3" customFormat="1" x14ac:dyDescent="0.15"/>
    <row r="1175" s="3" customFormat="1" x14ac:dyDescent="0.15"/>
    <row r="1176" s="3" customFormat="1" x14ac:dyDescent="0.15"/>
    <row r="1177" s="3" customFormat="1" x14ac:dyDescent="0.15"/>
    <row r="1178" s="3" customFormat="1" x14ac:dyDescent="0.15"/>
    <row r="1179" s="3" customFormat="1" x14ac:dyDescent="0.15"/>
    <row r="1180" s="3" customFormat="1" x14ac:dyDescent="0.15"/>
    <row r="1181" s="3" customFormat="1" x14ac:dyDescent="0.15"/>
    <row r="1182" s="3" customFormat="1" x14ac:dyDescent="0.15"/>
    <row r="1183" s="3" customFormat="1" x14ac:dyDescent="0.15"/>
    <row r="1184" s="3" customFormat="1" x14ac:dyDescent="0.15"/>
    <row r="1185" s="3" customFormat="1" x14ac:dyDescent="0.15"/>
    <row r="1186" s="3" customFormat="1" x14ac:dyDescent="0.15"/>
    <row r="1187" s="3" customFormat="1" x14ac:dyDescent="0.15"/>
    <row r="1188" s="3" customFormat="1" x14ac:dyDescent="0.15"/>
    <row r="1189" s="3" customFormat="1" x14ac:dyDescent="0.15"/>
    <row r="1190" s="3" customFormat="1" x14ac:dyDescent="0.15"/>
    <row r="1191" s="3" customFormat="1" x14ac:dyDescent="0.15"/>
    <row r="1192" s="3" customFormat="1" x14ac:dyDescent="0.15"/>
    <row r="1193" s="3" customFormat="1" x14ac:dyDescent="0.15"/>
    <row r="1194" s="3" customFormat="1" x14ac:dyDescent="0.15"/>
    <row r="1195" s="3" customFormat="1" x14ac:dyDescent="0.15"/>
    <row r="1196" s="3" customFormat="1" x14ac:dyDescent="0.15"/>
    <row r="1197" s="3" customFormat="1" x14ac:dyDescent="0.15"/>
    <row r="1198" s="3" customFormat="1" x14ac:dyDescent="0.15"/>
    <row r="1199" s="3" customFormat="1" x14ac:dyDescent="0.15"/>
    <row r="1200" s="3" customFormat="1" x14ac:dyDescent="0.15"/>
    <row r="1201" s="3" customFormat="1" x14ac:dyDescent="0.15"/>
    <row r="1202" s="3" customFormat="1" x14ac:dyDescent="0.15"/>
    <row r="1203" s="3" customFormat="1" x14ac:dyDescent="0.15"/>
    <row r="1204" s="3" customFormat="1" x14ac:dyDescent="0.15"/>
    <row r="1205" s="3" customFormat="1" x14ac:dyDescent="0.15"/>
    <row r="1206" s="3" customFormat="1" x14ac:dyDescent="0.15"/>
    <row r="1207" s="3" customFormat="1" x14ac:dyDescent="0.15"/>
    <row r="1208" s="3" customFormat="1" x14ac:dyDescent="0.15"/>
    <row r="1209" s="3" customFormat="1" x14ac:dyDescent="0.15"/>
    <row r="1210" s="3" customFormat="1" x14ac:dyDescent="0.15"/>
    <row r="1211" s="3" customFormat="1" x14ac:dyDescent="0.15"/>
    <row r="1212" s="3" customFormat="1" x14ac:dyDescent="0.15"/>
    <row r="1213" s="3" customFormat="1" x14ac:dyDescent="0.15"/>
    <row r="1214" s="3" customFormat="1" x14ac:dyDescent="0.15"/>
    <row r="1215" s="3" customFormat="1" x14ac:dyDescent="0.15"/>
    <row r="1216" s="3" customFormat="1" x14ac:dyDescent="0.15"/>
    <row r="1217" s="3" customFormat="1" x14ac:dyDescent="0.15"/>
    <row r="1218" s="3" customFormat="1" x14ac:dyDescent="0.15"/>
    <row r="1219" s="3" customFormat="1" x14ac:dyDescent="0.15"/>
    <row r="1220" s="3" customFormat="1" x14ac:dyDescent="0.15"/>
    <row r="1221" s="3" customFormat="1" x14ac:dyDescent="0.15"/>
    <row r="1222" s="3" customFormat="1" x14ac:dyDescent="0.15"/>
    <row r="1223" s="3" customFormat="1" x14ac:dyDescent="0.15"/>
    <row r="1224" s="3" customFormat="1" x14ac:dyDescent="0.15"/>
    <row r="1225" s="3" customFormat="1" x14ac:dyDescent="0.15"/>
    <row r="1226" s="3" customFormat="1" x14ac:dyDescent="0.15"/>
    <row r="1227" s="3" customFormat="1" x14ac:dyDescent="0.15"/>
    <row r="1228" s="3" customFormat="1" x14ac:dyDescent="0.15"/>
    <row r="1229" s="3" customFormat="1" x14ac:dyDescent="0.15"/>
    <row r="1230" s="3" customFormat="1" x14ac:dyDescent="0.15"/>
    <row r="1231" s="3" customFormat="1" x14ac:dyDescent="0.15"/>
    <row r="1232" s="3" customFormat="1" x14ac:dyDescent="0.15"/>
    <row r="1233" s="3" customFormat="1" x14ac:dyDescent="0.15"/>
    <row r="1234" s="3" customFormat="1" x14ac:dyDescent="0.15"/>
    <row r="1235" s="3" customFormat="1" x14ac:dyDescent="0.15"/>
    <row r="1236" s="3" customFormat="1" x14ac:dyDescent="0.15"/>
    <row r="1237" s="3" customFormat="1" x14ac:dyDescent="0.15"/>
    <row r="1238" s="3" customFormat="1" x14ac:dyDescent="0.15"/>
    <row r="1239" s="3" customFormat="1" x14ac:dyDescent="0.15"/>
    <row r="1240" s="3" customFormat="1" x14ac:dyDescent="0.15"/>
    <row r="1241" s="3" customFormat="1" x14ac:dyDescent="0.15"/>
    <row r="1242" s="3" customFormat="1" x14ac:dyDescent="0.15"/>
    <row r="1243" s="3" customFormat="1" x14ac:dyDescent="0.15"/>
    <row r="1244" s="3" customFormat="1" x14ac:dyDescent="0.15"/>
    <row r="1245" s="3" customFormat="1" x14ac:dyDescent="0.15"/>
    <row r="1246" s="3" customFormat="1" x14ac:dyDescent="0.15"/>
    <row r="1247" s="3" customFormat="1" x14ac:dyDescent="0.15"/>
    <row r="1248" s="3" customFormat="1" x14ac:dyDescent="0.15"/>
    <row r="1249" s="3" customFormat="1" x14ac:dyDescent="0.15"/>
    <row r="1250" s="3" customFormat="1" x14ac:dyDescent="0.15"/>
    <row r="1251" s="3" customFormat="1" x14ac:dyDescent="0.15"/>
    <row r="1252" s="3" customFormat="1" x14ac:dyDescent="0.15"/>
    <row r="1253" s="3" customFormat="1" x14ac:dyDescent="0.15"/>
    <row r="1254" s="3" customFormat="1" x14ac:dyDescent="0.15"/>
    <row r="1255" s="3" customFormat="1" x14ac:dyDescent="0.15"/>
    <row r="1256" s="3" customFormat="1" x14ac:dyDescent="0.15"/>
    <row r="1257" s="3" customFormat="1" x14ac:dyDescent="0.15"/>
    <row r="1258" s="3" customFormat="1" x14ac:dyDescent="0.15"/>
    <row r="1259" s="3" customFormat="1" x14ac:dyDescent="0.15"/>
    <row r="1260" s="3" customFormat="1" x14ac:dyDescent="0.15"/>
    <row r="1261" s="3" customFormat="1" x14ac:dyDescent="0.15"/>
    <row r="1262" s="3" customFormat="1" x14ac:dyDescent="0.15"/>
    <row r="1263" s="3" customFormat="1" x14ac:dyDescent="0.15"/>
    <row r="1264" s="3" customFormat="1" x14ac:dyDescent="0.15"/>
    <row r="1265" s="3" customFormat="1" x14ac:dyDescent="0.15"/>
    <row r="1266" s="3" customFormat="1" x14ac:dyDescent="0.15"/>
    <row r="1267" s="3" customFormat="1" x14ac:dyDescent="0.15"/>
    <row r="1268" s="3" customFormat="1" x14ac:dyDescent="0.15"/>
    <row r="1269" s="3" customFormat="1" x14ac:dyDescent="0.15"/>
    <row r="1270" s="3" customFormat="1" x14ac:dyDescent="0.15"/>
    <row r="1271" s="3" customFormat="1" x14ac:dyDescent="0.15"/>
    <row r="1272" s="3" customFormat="1" x14ac:dyDescent="0.15"/>
    <row r="1273" s="3" customFormat="1" x14ac:dyDescent="0.15"/>
    <row r="1274" s="3" customFormat="1" x14ac:dyDescent="0.15"/>
    <row r="1275" s="3" customFormat="1" x14ac:dyDescent="0.15"/>
    <row r="1276" s="3" customFormat="1" x14ac:dyDescent="0.15"/>
    <row r="1277" s="3" customFormat="1" x14ac:dyDescent="0.15"/>
    <row r="1278" s="3" customFormat="1" x14ac:dyDescent="0.15"/>
    <row r="1279" s="3" customFormat="1" x14ac:dyDescent="0.15"/>
    <row r="1280" s="3" customFormat="1" x14ac:dyDescent="0.15"/>
    <row r="1281" s="3" customFormat="1" x14ac:dyDescent="0.15"/>
    <row r="1282" s="3" customFormat="1" x14ac:dyDescent="0.15"/>
    <row r="1283" s="3" customFormat="1" x14ac:dyDescent="0.15"/>
    <row r="1284" s="3" customFormat="1" x14ac:dyDescent="0.15"/>
    <row r="1285" s="3" customFormat="1" x14ac:dyDescent="0.15"/>
    <row r="1286" s="3" customFormat="1" x14ac:dyDescent="0.15"/>
    <row r="1287" s="3" customFormat="1" x14ac:dyDescent="0.15"/>
    <row r="1288" s="3" customFormat="1" x14ac:dyDescent="0.15"/>
    <row r="1289" s="3" customFormat="1" x14ac:dyDescent="0.15"/>
    <row r="1290" s="3" customFormat="1" x14ac:dyDescent="0.15"/>
    <row r="1291" s="3" customFormat="1" x14ac:dyDescent="0.15"/>
    <row r="1292" s="3" customFormat="1" x14ac:dyDescent="0.15"/>
    <row r="1293" s="3" customFormat="1" x14ac:dyDescent="0.15"/>
    <row r="1294" s="3" customFormat="1" x14ac:dyDescent="0.15"/>
    <row r="1295" s="3" customFormat="1" x14ac:dyDescent="0.15"/>
    <row r="1296" s="3" customFormat="1" x14ac:dyDescent="0.15"/>
    <row r="1297" s="3" customFormat="1" x14ac:dyDescent="0.15"/>
    <row r="1298" s="3" customFormat="1" x14ac:dyDescent="0.15"/>
    <row r="1299" s="3" customFormat="1" x14ac:dyDescent="0.15"/>
    <row r="1300" s="3" customFormat="1" x14ac:dyDescent="0.15"/>
    <row r="1301" s="3" customFormat="1" x14ac:dyDescent="0.15"/>
    <row r="1302" s="3" customFormat="1" x14ac:dyDescent="0.15"/>
    <row r="1303" s="3" customFormat="1" x14ac:dyDescent="0.15"/>
    <row r="1304" s="3" customFormat="1" x14ac:dyDescent="0.15"/>
    <row r="1305" s="3" customFormat="1" x14ac:dyDescent="0.15"/>
    <row r="1306" s="3" customFormat="1" x14ac:dyDescent="0.15"/>
    <row r="1307" s="3" customFormat="1" x14ac:dyDescent="0.15"/>
    <row r="1308" s="3" customFormat="1" x14ac:dyDescent="0.15"/>
    <row r="1309" s="3" customFormat="1" x14ac:dyDescent="0.15"/>
    <row r="1310" s="3" customFormat="1" x14ac:dyDescent="0.15"/>
    <row r="1311" s="3" customFormat="1" x14ac:dyDescent="0.15"/>
    <row r="1312" s="3" customFormat="1" x14ac:dyDescent="0.15"/>
    <row r="1313" s="3" customFormat="1" x14ac:dyDescent="0.15"/>
    <row r="1314" s="3" customFormat="1" x14ac:dyDescent="0.15"/>
    <row r="1315" s="3" customFormat="1" x14ac:dyDescent="0.15"/>
    <row r="1316" s="3" customFormat="1" x14ac:dyDescent="0.15"/>
    <row r="1317" s="3" customFormat="1" x14ac:dyDescent="0.15"/>
    <row r="1318" s="3" customFormat="1" x14ac:dyDescent="0.15"/>
    <row r="1319" s="3" customFormat="1" x14ac:dyDescent="0.15"/>
    <row r="1320" s="3" customFormat="1" x14ac:dyDescent="0.15"/>
    <row r="1321" s="3" customFormat="1" x14ac:dyDescent="0.15"/>
    <row r="1322" s="3" customFormat="1" x14ac:dyDescent="0.15"/>
    <row r="1323" s="3" customFormat="1" x14ac:dyDescent="0.15"/>
    <row r="1324" s="3" customFormat="1" x14ac:dyDescent="0.15"/>
    <row r="1325" s="3" customFormat="1" x14ac:dyDescent="0.15"/>
    <row r="1326" s="3" customFormat="1" x14ac:dyDescent="0.15"/>
    <row r="1327" s="3" customFormat="1" x14ac:dyDescent="0.15"/>
    <row r="1328" s="3" customFormat="1" x14ac:dyDescent="0.15"/>
    <row r="1329" s="3" customFormat="1" x14ac:dyDescent="0.15"/>
    <row r="1330" s="3" customFormat="1" x14ac:dyDescent="0.15"/>
    <row r="1331" s="3" customFormat="1" x14ac:dyDescent="0.15"/>
    <row r="1332" s="3" customFormat="1" x14ac:dyDescent="0.15"/>
    <row r="1333" s="3" customFormat="1" x14ac:dyDescent="0.15"/>
    <row r="1334" s="3" customFormat="1" x14ac:dyDescent="0.15"/>
    <row r="1335" s="3" customFormat="1" x14ac:dyDescent="0.15"/>
    <row r="1336" s="3" customFormat="1" x14ac:dyDescent="0.15"/>
    <row r="1337" s="3" customFormat="1" x14ac:dyDescent="0.15"/>
    <row r="1338" s="3" customFormat="1" x14ac:dyDescent="0.15"/>
    <row r="1339" s="3" customFormat="1" x14ac:dyDescent="0.15"/>
    <row r="1340" s="3" customFormat="1" x14ac:dyDescent="0.15"/>
    <row r="1341" s="3" customFormat="1" x14ac:dyDescent="0.15"/>
    <row r="1342" s="3" customFormat="1" x14ac:dyDescent="0.15"/>
    <row r="1343" s="3" customFormat="1" x14ac:dyDescent="0.15"/>
    <row r="1344" s="3" customFormat="1" x14ac:dyDescent="0.15"/>
    <row r="1345" s="3" customFormat="1" x14ac:dyDescent="0.15"/>
    <row r="1346" s="3" customFormat="1" x14ac:dyDescent="0.15"/>
    <row r="1347" s="3" customFormat="1" x14ac:dyDescent="0.15"/>
    <row r="1348" s="3" customFormat="1" x14ac:dyDescent="0.15"/>
    <row r="1349" s="3" customFormat="1" x14ac:dyDescent="0.15"/>
    <row r="1350" s="3" customFormat="1" x14ac:dyDescent="0.15"/>
    <row r="1351" s="3" customFormat="1" x14ac:dyDescent="0.15"/>
    <row r="1352" s="3" customFormat="1" x14ac:dyDescent="0.15"/>
    <row r="1353" s="3" customFormat="1" x14ac:dyDescent="0.15"/>
    <row r="1354" s="3" customFormat="1" x14ac:dyDescent="0.15"/>
    <row r="1355" s="3" customFormat="1" x14ac:dyDescent="0.15"/>
    <row r="1356" s="3" customFormat="1" x14ac:dyDescent="0.15"/>
    <row r="1357" s="3" customFormat="1" x14ac:dyDescent="0.15"/>
    <row r="1358" s="3" customFormat="1" x14ac:dyDescent="0.15"/>
    <row r="1359" s="3" customFormat="1" x14ac:dyDescent="0.15"/>
    <row r="1360" s="3" customFormat="1" x14ac:dyDescent="0.15"/>
    <row r="1361" s="3" customFormat="1" x14ac:dyDescent="0.15"/>
    <row r="1362" s="3" customFormat="1" x14ac:dyDescent="0.15"/>
    <row r="1363" s="3" customFormat="1" x14ac:dyDescent="0.15"/>
    <row r="1364" s="3" customFormat="1" x14ac:dyDescent="0.15"/>
    <row r="1365" s="3" customFormat="1" x14ac:dyDescent="0.15"/>
    <row r="1366" s="3" customFormat="1" x14ac:dyDescent="0.15"/>
    <row r="1367" s="3" customFormat="1" x14ac:dyDescent="0.15"/>
    <row r="1368" s="3" customFormat="1" x14ac:dyDescent="0.15"/>
    <row r="1369" s="3" customFormat="1" x14ac:dyDescent="0.15"/>
    <row r="1370" s="3" customFormat="1" x14ac:dyDescent="0.15"/>
    <row r="1371" s="3" customFormat="1" x14ac:dyDescent="0.15"/>
    <row r="1372" s="3" customFormat="1" x14ac:dyDescent="0.15"/>
    <row r="1373" s="3" customFormat="1" x14ac:dyDescent="0.15"/>
    <row r="1374" s="3" customFormat="1" x14ac:dyDescent="0.15"/>
    <row r="1375" s="3" customFormat="1" x14ac:dyDescent="0.15"/>
    <row r="1376" s="3" customFormat="1" x14ac:dyDescent="0.15"/>
    <row r="1377" s="3" customFormat="1" x14ac:dyDescent="0.15"/>
    <row r="1378" s="3" customFormat="1" x14ac:dyDescent="0.15"/>
    <row r="1379" s="3" customFormat="1" x14ac:dyDescent="0.15"/>
    <row r="1380" s="3" customFormat="1" x14ac:dyDescent="0.15"/>
    <row r="1381" s="3" customFormat="1" x14ac:dyDescent="0.15"/>
    <row r="1382" s="3" customFormat="1" x14ac:dyDescent="0.15"/>
    <row r="1383" s="3" customFormat="1" x14ac:dyDescent="0.15"/>
    <row r="1384" s="3" customFormat="1" x14ac:dyDescent="0.15"/>
    <row r="1385" s="3" customFormat="1" x14ac:dyDescent="0.15"/>
    <row r="1386" s="3" customFormat="1" x14ac:dyDescent="0.15"/>
    <row r="1387" s="3" customFormat="1" x14ac:dyDescent="0.15"/>
    <row r="1388" s="3" customFormat="1" x14ac:dyDescent="0.15"/>
    <row r="1389" s="3" customFormat="1" x14ac:dyDescent="0.15"/>
    <row r="1390" s="3" customFormat="1" x14ac:dyDescent="0.15"/>
    <row r="1391" s="3" customFormat="1" x14ac:dyDescent="0.15"/>
    <row r="1392" s="3" customFormat="1" x14ac:dyDescent="0.15"/>
    <row r="1393" s="3" customFormat="1" x14ac:dyDescent="0.15"/>
    <row r="1394" s="3" customFormat="1" x14ac:dyDescent="0.15"/>
    <row r="1395" s="3" customFormat="1" x14ac:dyDescent="0.15"/>
    <row r="1396" s="3" customFormat="1" x14ac:dyDescent="0.15"/>
    <row r="1397" s="3" customFormat="1" x14ac:dyDescent="0.15"/>
    <row r="1398" s="3" customFormat="1" x14ac:dyDescent="0.15"/>
    <row r="1399" s="3" customFormat="1" x14ac:dyDescent="0.15"/>
    <row r="1400" s="3" customFormat="1" x14ac:dyDescent="0.15"/>
    <row r="1401" s="3" customFormat="1" x14ac:dyDescent="0.15"/>
    <row r="1402" s="3" customFormat="1" x14ac:dyDescent="0.15"/>
    <row r="1403" s="3" customFormat="1" x14ac:dyDescent="0.15"/>
    <row r="1404" s="3" customFormat="1" x14ac:dyDescent="0.15"/>
    <row r="1405" s="3" customFormat="1" x14ac:dyDescent="0.15"/>
    <row r="1406" s="3" customFormat="1" x14ac:dyDescent="0.15"/>
    <row r="1407" s="3" customFormat="1" x14ac:dyDescent="0.15"/>
    <row r="1408" s="3" customFormat="1" x14ac:dyDescent="0.15"/>
    <row r="1409" s="3" customFormat="1" x14ac:dyDescent="0.15"/>
    <row r="1410" s="3" customFormat="1" x14ac:dyDescent="0.15"/>
    <row r="1411" s="3" customFormat="1" x14ac:dyDescent="0.15"/>
    <row r="1412" s="3" customFormat="1" x14ac:dyDescent="0.15"/>
    <row r="1413" s="3" customFormat="1" x14ac:dyDescent="0.15"/>
    <row r="1414" s="3" customFormat="1" x14ac:dyDescent="0.15"/>
    <row r="1415" s="3" customFormat="1" x14ac:dyDescent="0.15"/>
    <row r="1416" s="3" customFormat="1" x14ac:dyDescent="0.15"/>
    <row r="1417" s="3" customFormat="1" x14ac:dyDescent="0.15"/>
    <row r="1418" s="3" customFormat="1" x14ac:dyDescent="0.15"/>
    <row r="1419" s="3" customFormat="1" x14ac:dyDescent="0.15"/>
    <row r="1420" s="3" customFormat="1" x14ac:dyDescent="0.15"/>
    <row r="1421" s="3" customFormat="1" x14ac:dyDescent="0.15"/>
    <row r="1422" s="3" customFormat="1" x14ac:dyDescent="0.15"/>
    <row r="1423" s="3" customFormat="1" x14ac:dyDescent="0.15"/>
    <row r="1424" s="3" customFormat="1" x14ac:dyDescent="0.15"/>
    <row r="1425" s="3" customFormat="1" x14ac:dyDescent="0.15"/>
    <row r="1426" s="3" customFormat="1" x14ac:dyDescent="0.15"/>
    <row r="1427" s="3" customFormat="1" x14ac:dyDescent="0.15"/>
    <row r="1428" s="3" customFormat="1" x14ac:dyDescent="0.15"/>
    <row r="1429" s="3" customFormat="1" x14ac:dyDescent="0.15"/>
    <row r="1430" s="3" customFormat="1" x14ac:dyDescent="0.15"/>
    <row r="1431" s="3" customFormat="1" x14ac:dyDescent="0.15"/>
    <row r="1432" s="3" customFormat="1" x14ac:dyDescent="0.15"/>
    <row r="1433" s="3" customFormat="1" x14ac:dyDescent="0.15"/>
    <row r="1434" s="3" customFormat="1" x14ac:dyDescent="0.15"/>
    <row r="1435" s="3" customFormat="1" x14ac:dyDescent="0.15"/>
    <row r="1436" s="3" customFormat="1" x14ac:dyDescent="0.15"/>
    <row r="1437" s="3" customFormat="1" x14ac:dyDescent="0.15"/>
    <row r="1438" s="3" customFormat="1" x14ac:dyDescent="0.15"/>
    <row r="1439" s="3" customFormat="1" x14ac:dyDescent="0.15"/>
    <row r="1440" s="3" customFormat="1" x14ac:dyDescent="0.15"/>
    <row r="1441" s="3" customFormat="1" x14ac:dyDescent="0.15"/>
    <row r="1442" s="3" customFormat="1" x14ac:dyDescent="0.15"/>
    <row r="1443" s="3" customFormat="1" x14ac:dyDescent="0.15"/>
    <row r="1444" s="3" customFormat="1" x14ac:dyDescent="0.15"/>
    <row r="1445" s="3" customFormat="1" x14ac:dyDescent="0.15"/>
    <row r="1446" s="3" customFormat="1" x14ac:dyDescent="0.15"/>
    <row r="1447" s="3" customFormat="1" x14ac:dyDescent="0.15"/>
    <row r="1448" s="3" customFormat="1" x14ac:dyDescent="0.15"/>
    <row r="1449" s="3" customFormat="1" x14ac:dyDescent="0.15"/>
    <row r="1450" s="3" customFormat="1" x14ac:dyDescent="0.15"/>
    <row r="1451" s="3" customFormat="1" x14ac:dyDescent="0.15"/>
    <row r="1452" s="3" customFormat="1" x14ac:dyDescent="0.15"/>
    <row r="1453" s="3" customFormat="1" x14ac:dyDescent="0.15"/>
    <row r="1454" s="3" customFormat="1" x14ac:dyDescent="0.15"/>
    <row r="1455" s="3" customFormat="1" x14ac:dyDescent="0.15"/>
    <row r="1456" s="3" customFormat="1" x14ac:dyDescent="0.15"/>
    <row r="1457" s="3" customFormat="1" x14ac:dyDescent="0.15"/>
    <row r="1458" s="3" customFormat="1" x14ac:dyDescent="0.15"/>
    <row r="1459" s="3" customFormat="1" x14ac:dyDescent="0.15"/>
    <row r="1460" s="3" customFormat="1" x14ac:dyDescent="0.15"/>
    <row r="1461" s="3" customFormat="1" x14ac:dyDescent="0.15"/>
    <row r="1462" s="3" customFormat="1" x14ac:dyDescent="0.15"/>
    <row r="1463" s="3" customFormat="1" x14ac:dyDescent="0.15"/>
    <row r="1464" s="3" customFormat="1" x14ac:dyDescent="0.15"/>
    <row r="1465" s="3" customFormat="1" x14ac:dyDescent="0.15"/>
    <row r="1466" s="3" customFormat="1" x14ac:dyDescent="0.15"/>
    <row r="1467" s="3" customFormat="1" x14ac:dyDescent="0.15"/>
    <row r="1468" s="3" customFormat="1" x14ac:dyDescent="0.15"/>
    <row r="1469" s="3" customFormat="1" x14ac:dyDescent="0.15"/>
    <row r="1470" s="3" customFormat="1" x14ac:dyDescent="0.15"/>
    <row r="1471" s="3" customFormat="1" x14ac:dyDescent="0.15"/>
    <row r="1472" s="3" customFormat="1" x14ac:dyDescent="0.15"/>
    <row r="1473" s="3" customFormat="1" x14ac:dyDescent="0.15"/>
    <row r="1474" s="3" customFormat="1" x14ac:dyDescent="0.15"/>
    <row r="1475" s="3" customFormat="1" x14ac:dyDescent="0.15"/>
    <row r="1476" s="3" customFormat="1" x14ac:dyDescent="0.15"/>
    <row r="1477" s="3" customFormat="1" x14ac:dyDescent="0.15"/>
    <row r="1478" s="3" customFormat="1" x14ac:dyDescent="0.15"/>
    <row r="1479" s="3" customFormat="1" x14ac:dyDescent="0.15"/>
    <row r="1480" s="3" customFormat="1" x14ac:dyDescent="0.15"/>
    <row r="1481" s="3" customFormat="1" x14ac:dyDescent="0.15"/>
    <row r="1482" s="3" customFormat="1" x14ac:dyDescent="0.15"/>
    <row r="1483" s="3" customFormat="1" x14ac:dyDescent="0.15"/>
    <row r="1484" s="3" customFormat="1" x14ac:dyDescent="0.15"/>
    <row r="1485" s="3" customFormat="1" x14ac:dyDescent="0.15"/>
    <row r="1486" s="3" customFormat="1" x14ac:dyDescent="0.15"/>
    <row r="1487" s="3" customFormat="1" x14ac:dyDescent="0.15"/>
    <row r="1488" s="3" customFormat="1" x14ac:dyDescent="0.15"/>
    <row r="1489" s="3" customFormat="1" x14ac:dyDescent="0.15"/>
    <row r="1490" s="3" customFormat="1" x14ac:dyDescent="0.15"/>
    <row r="1491" s="3" customFormat="1" x14ac:dyDescent="0.15"/>
    <row r="1492" s="3" customFormat="1" x14ac:dyDescent="0.15"/>
    <row r="1493" s="3" customFormat="1" x14ac:dyDescent="0.15"/>
    <row r="1494" s="3" customFormat="1" x14ac:dyDescent="0.15"/>
    <row r="1495" s="3" customFormat="1" x14ac:dyDescent="0.15"/>
    <row r="1496" s="3" customFormat="1" x14ac:dyDescent="0.15"/>
    <row r="1497" s="3" customFormat="1" x14ac:dyDescent="0.15"/>
    <row r="1498" s="3" customFormat="1" x14ac:dyDescent="0.15"/>
    <row r="1499" s="3" customFormat="1" x14ac:dyDescent="0.15"/>
    <row r="1500" s="3" customFormat="1" x14ac:dyDescent="0.15"/>
    <row r="1501" s="3" customFormat="1" x14ac:dyDescent="0.15"/>
    <row r="1502" s="3" customFormat="1" x14ac:dyDescent="0.15"/>
    <row r="1503" s="3" customFormat="1" x14ac:dyDescent="0.15"/>
    <row r="1504" s="3" customFormat="1" x14ac:dyDescent="0.15"/>
    <row r="1505" s="3" customFormat="1" x14ac:dyDescent="0.15"/>
    <row r="1506" s="3" customFormat="1" x14ac:dyDescent="0.15"/>
    <row r="1507" s="3" customFormat="1" x14ac:dyDescent="0.15"/>
    <row r="1508" s="3" customFormat="1" x14ac:dyDescent="0.15"/>
    <row r="1509" s="3" customFormat="1" x14ac:dyDescent="0.15"/>
    <row r="1510" s="3" customFormat="1" x14ac:dyDescent="0.15"/>
    <row r="1511" s="3" customFormat="1" x14ac:dyDescent="0.15"/>
    <row r="1512" s="3" customFormat="1" x14ac:dyDescent="0.15"/>
    <row r="1513" s="3" customFormat="1" x14ac:dyDescent="0.15"/>
    <row r="1514" s="3" customFormat="1" x14ac:dyDescent="0.15"/>
    <row r="1515" s="3" customFormat="1" x14ac:dyDescent="0.15"/>
    <row r="1516" s="3" customFormat="1" x14ac:dyDescent="0.15"/>
    <row r="1517" s="3" customFormat="1" x14ac:dyDescent="0.15"/>
    <row r="1518" s="3" customFormat="1" x14ac:dyDescent="0.15"/>
    <row r="1519" s="3" customFormat="1" x14ac:dyDescent="0.15"/>
    <row r="1520" s="3" customFormat="1" x14ac:dyDescent="0.15"/>
    <row r="1521" s="3" customFormat="1" x14ac:dyDescent="0.15"/>
    <row r="1522" s="3" customFormat="1" x14ac:dyDescent="0.15"/>
    <row r="1523" s="3" customFormat="1" x14ac:dyDescent="0.15"/>
    <row r="1524" s="3" customFormat="1" x14ac:dyDescent="0.15"/>
    <row r="1525" s="3" customFormat="1" x14ac:dyDescent="0.15"/>
    <row r="1526" s="3" customFormat="1" x14ac:dyDescent="0.15"/>
    <row r="1527" s="3" customFormat="1" x14ac:dyDescent="0.15"/>
    <row r="1528" s="3" customFormat="1" x14ac:dyDescent="0.15"/>
    <row r="1529" s="3" customFormat="1" x14ac:dyDescent="0.15"/>
    <row r="1530" s="3" customFormat="1" x14ac:dyDescent="0.15"/>
    <row r="1531" s="3" customFormat="1" x14ac:dyDescent="0.15"/>
    <row r="1532" s="3" customFormat="1" x14ac:dyDescent="0.15"/>
    <row r="1533" s="3" customFormat="1" x14ac:dyDescent="0.15"/>
    <row r="1534" s="3" customFormat="1" x14ac:dyDescent="0.15"/>
    <row r="1535" s="3" customFormat="1" x14ac:dyDescent="0.15"/>
    <row r="1536" s="3" customFormat="1" x14ac:dyDescent="0.15"/>
    <row r="1537" s="3" customFormat="1" x14ac:dyDescent="0.15"/>
    <row r="1538" s="3" customFormat="1" x14ac:dyDescent="0.15"/>
    <row r="1539" s="3" customFormat="1" x14ac:dyDescent="0.15"/>
    <row r="1540" s="3" customFormat="1" x14ac:dyDescent="0.15"/>
    <row r="1541" s="3" customFormat="1" x14ac:dyDescent="0.15"/>
    <row r="1542" s="3" customFormat="1" x14ac:dyDescent="0.15"/>
    <row r="1543" s="3" customFormat="1" x14ac:dyDescent="0.15"/>
    <row r="1544" s="3" customFormat="1" x14ac:dyDescent="0.15"/>
    <row r="1545" s="3" customFormat="1" x14ac:dyDescent="0.15"/>
    <row r="1546" s="3" customFormat="1" x14ac:dyDescent="0.15"/>
    <row r="1547" s="3" customFormat="1" x14ac:dyDescent="0.15"/>
    <row r="1548" s="3" customFormat="1" x14ac:dyDescent="0.15"/>
    <row r="1549" s="3" customFormat="1" x14ac:dyDescent="0.15"/>
    <row r="1550" s="3" customFormat="1" x14ac:dyDescent="0.15"/>
    <row r="1551" s="3" customFormat="1" x14ac:dyDescent="0.15"/>
    <row r="1552" s="3" customFormat="1" x14ac:dyDescent="0.15"/>
    <row r="1553" s="3" customFormat="1" x14ac:dyDescent="0.15"/>
    <row r="1554" s="3" customFormat="1" x14ac:dyDescent="0.15"/>
    <row r="1555" s="3" customFormat="1" x14ac:dyDescent="0.15"/>
    <row r="1556" s="3" customFormat="1" x14ac:dyDescent="0.15"/>
    <row r="1557" s="3" customFormat="1" x14ac:dyDescent="0.15"/>
    <row r="1558" s="3" customFormat="1" x14ac:dyDescent="0.15"/>
    <row r="1559" s="3" customFormat="1" x14ac:dyDescent="0.15"/>
    <row r="1560" s="3" customFormat="1" x14ac:dyDescent="0.15"/>
    <row r="1561" s="3" customFormat="1" x14ac:dyDescent="0.15"/>
    <row r="1562" s="3" customFormat="1" x14ac:dyDescent="0.15"/>
    <row r="1563" s="3" customFormat="1" x14ac:dyDescent="0.15"/>
    <row r="1564" s="3" customFormat="1" x14ac:dyDescent="0.15"/>
    <row r="1565" s="3" customFormat="1" x14ac:dyDescent="0.15"/>
    <row r="1566" s="3" customFormat="1" x14ac:dyDescent="0.15"/>
    <row r="1567" s="3" customFormat="1" x14ac:dyDescent="0.15"/>
    <row r="1568" s="3" customFormat="1" x14ac:dyDescent="0.15"/>
    <row r="1569" s="3" customFormat="1" x14ac:dyDescent="0.15"/>
    <row r="1570" s="3" customFormat="1" x14ac:dyDescent="0.15"/>
    <row r="1571" s="3" customFormat="1" x14ac:dyDescent="0.15"/>
    <row r="1572" s="3" customFormat="1" x14ac:dyDescent="0.15"/>
    <row r="1573" s="3" customFormat="1" x14ac:dyDescent="0.15"/>
    <row r="1574" s="3" customFormat="1" x14ac:dyDescent="0.15"/>
    <row r="1575" s="3" customFormat="1" x14ac:dyDescent="0.15"/>
    <row r="1576" s="3" customFormat="1" x14ac:dyDescent="0.15"/>
    <row r="1577" s="3" customFormat="1" x14ac:dyDescent="0.15"/>
    <row r="1578" s="3" customFormat="1" x14ac:dyDescent="0.15"/>
    <row r="1579" s="3" customFormat="1" x14ac:dyDescent="0.15"/>
    <row r="1580" s="3" customFormat="1" x14ac:dyDescent="0.15"/>
    <row r="1581" s="3" customFormat="1" x14ac:dyDescent="0.15"/>
    <row r="1582" s="3" customFormat="1" x14ac:dyDescent="0.15"/>
    <row r="1583" s="3" customFormat="1" x14ac:dyDescent="0.15"/>
    <row r="1584" s="3" customFormat="1" x14ac:dyDescent="0.15"/>
    <row r="1585" s="3" customFormat="1" x14ac:dyDescent="0.15"/>
    <row r="1586" s="3" customFormat="1" x14ac:dyDescent="0.15"/>
    <row r="1587" s="3" customFormat="1" x14ac:dyDescent="0.15"/>
    <row r="1588" s="3" customFormat="1" x14ac:dyDescent="0.15"/>
    <row r="1589" s="3" customFormat="1" x14ac:dyDescent="0.15"/>
    <row r="1590" s="3" customFormat="1" x14ac:dyDescent="0.15"/>
    <row r="1591" s="3" customFormat="1" x14ac:dyDescent="0.15"/>
    <row r="1592" s="3" customFormat="1" x14ac:dyDescent="0.15"/>
    <row r="1593" s="3" customFormat="1" x14ac:dyDescent="0.15"/>
    <row r="1594" s="3" customFormat="1" x14ac:dyDescent="0.15"/>
    <row r="1595" s="3" customFormat="1" x14ac:dyDescent="0.15"/>
    <row r="1596" s="3" customFormat="1" x14ac:dyDescent="0.15"/>
    <row r="1597" s="3" customFormat="1" x14ac:dyDescent="0.15"/>
    <row r="1598" s="3" customFormat="1" x14ac:dyDescent="0.15"/>
    <row r="1599" s="3" customFormat="1" x14ac:dyDescent="0.15"/>
    <row r="1600" s="3" customFormat="1" x14ac:dyDescent="0.15"/>
    <row r="1601" s="3" customFormat="1" x14ac:dyDescent="0.15"/>
    <row r="1602" s="3" customFormat="1" x14ac:dyDescent="0.15"/>
    <row r="1603" s="3" customFormat="1" x14ac:dyDescent="0.15"/>
    <row r="1604" s="3" customFormat="1" x14ac:dyDescent="0.15"/>
    <row r="1605" s="3" customFormat="1" x14ac:dyDescent="0.15"/>
    <row r="1606" s="3" customFormat="1" x14ac:dyDescent="0.15"/>
    <row r="1607" s="3" customFormat="1" x14ac:dyDescent="0.15"/>
    <row r="1608" s="3" customFormat="1" x14ac:dyDescent="0.15"/>
    <row r="1609" s="3" customFormat="1" x14ac:dyDescent="0.15"/>
    <row r="1610" s="3" customFormat="1" x14ac:dyDescent="0.15"/>
    <row r="1611" s="3" customFormat="1" x14ac:dyDescent="0.15"/>
    <row r="1612" s="3" customFormat="1" x14ac:dyDescent="0.15"/>
    <row r="1613" s="3" customFormat="1" x14ac:dyDescent="0.15"/>
    <row r="1614" s="3" customFormat="1" x14ac:dyDescent="0.15"/>
    <row r="1615" s="3" customFormat="1" x14ac:dyDescent="0.15"/>
    <row r="1616" s="3" customFormat="1" x14ac:dyDescent="0.15"/>
    <row r="1617" s="3" customFormat="1" x14ac:dyDescent="0.15"/>
    <row r="1618" s="3" customFormat="1" x14ac:dyDescent="0.15"/>
    <row r="1619" s="3" customFormat="1" x14ac:dyDescent="0.15"/>
    <row r="1620" s="3" customFormat="1" x14ac:dyDescent="0.15"/>
    <row r="1621" s="3" customFormat="1" x14ac:dyDescent="0.15"/>
    <row r="1622" s="3" customFormat="1" x14ac:dyDescent="0.15"/>
    <row r="1623" s="3" customFormat="1" x14ac:dyDescent="0.15"/>
    <row r="1624" s="3" customFormat="1" x14ac:dyDescent="0.15"/>
    <row r="1625" s="3" customFormat="1" x14ac:dyDescent="0.15"/>
    <row r="1626" s="3" customFormat="1" x14ac:dyDescent="0.15"/>
    <row r="1627" s="3" customFormat="1" x14ac:dyDescent="0.15"/>
    <row r="1628" s="3" customFormat="1" x14ac:dyDescent="0.15"/>
    <row r="1629" s="3" customFormat="1" x14ac:dyDescent="0.15"/>
    <row r="1630" s="3" customFormat="1" x14ac:dyDescent="0.15"/>
    <row r="1631" s="3" customFormat="1" x14ac:dyDescent="0.15"/>
    <row r="1632" s="3" customFormat="1" x14ac:dyDescent="0.15"/>
    <row r="1633" s="3" customFormat="1" x14ac:dyDescent="0.15"/>
    <row r="1634" s="3" customFormat="1" x14ac:dyDescent="0.15"/>
    <row r="1635" s="3" customFormat="1" x14ac:dyDescent="0.15"/>
    <row r="1636" s="3" customFormat="1" x14ac:dyDescent="0.15"/>
    <row r="1637" s="3" customFormat="1" x14ac:dyDescent="0.15"/>
    <row r="1638" s="3" customFormat="1" x14ac:dyDescent="0.15"/>
    <row r="1639" s="3" customFormat="1" x14ac:dyDescent="0.15"/>
    <row r="1640" s="3" customFormat="1" x14ac:dyDescent="0.15"/>
    <row r="1641" s="3" customFormat="1" x14ac:dyDescent="0.15"/>
    <row r="1642" s="3" customFormat="1" x14ac:dyDescent="0.15"/>
    <row r="1643" s="3" customFormat="1" x14ac:dyDescent="0.15"/>
    <row r="1644" s="3" customFormat="1" x14ac:dyDescent="0.15"/>
    <row r="1645" s="3" customFormat="1" x14ac:dyDescent="0.15"/>
    <row r="1646" s="3" customFormat="1" x14ac:dyDescent="0.15"/>
    <row r="1647" s="3" customFormat="1" x14ac:dyDescent="0.15"/>
    <row r="1648" s="3" customFormat="1" x14ac:dyDescent="0.15"/>
    <row r="1649" s="3" customFormat="1" x14ac:dyDescent="0.15"/>
    <row r="1650" s="3" customFormat="1" x14ac:dyDescent="0.15"/>
    <row r="1651" s="3" customFormat="1" x14ac:dyDescent="0.15"/>
    <row r="1652" s="3" customFormat="1" x14ac:dyDescent="0.15"/>
    <row r="1653" s="3" customFormat="1" x14ac:dyDescent="0.15"/>
    <row r="1654" s="3" customFormat="1" x14ac:dyDescent="0.15"/>
    <row r="1655" s="3" customFormat="1" x14ac:dyDescent="0.15"/>
    <row r="1656" s="3" customFormat="1" x14ac:dyDescent="0.15"/>
    <row r="1657" s="3" customFormat="1" x14ac:dyDescent="0.15"/>
    <row r="1658" s="3" customFormat="1" x14ac:dyDescent="0.15"/>
    <row r="1659" s="3" customFormat="1" x14ac:dyDescent="0.15"/>
    <row r="1660" s="3" customFormat="1" x14ac:dyDescent="0.15"/>
    <row r="1661" s="3" customFormat="1" x14ac:dyDescent="0.15"/>
    <row r="1662" s="3" customFormat="1" x14ac:dyDescent="0.15"/>
    <row r="1663" s="3" customFormat="1" x14ac:dyDescent="0.15"/>
    <row r="1664" s="3" customFormat="1" x14ac:dyDescent="0.15"/>
    <row r="1665" s="3" customFormat="1" x14ac:dyDescent="0.15"/>
    <row r="1666" s="3" customFormat="1" x14ac:dyDescent="0.15"/>
    <row r="1667" s="3" customFormat="1" x14ac:dyDescent="0.15"/>
    <row r="1668" s="3" customFormat="1" x14ac:dyDescent="0.15"/>
    <row r="1669" s="3" customFormat="1" x14ac:dyDescent="0.15"/>
    <row r="1670" s="3" customFormat="1" x14ac:dyDescent="0.15"/>
    <row r="1671" s="3" customFormat="1" x14ac:dyDescent="0.15"/>
    <row r="1672" s="3" customFormat="1" x14ac:dyDescent="0.15"/>
    <row r="1673" s="3" customFormat="1" x14ac:dyDescent="0.15"/>
    <row r="1674" s="3" customFormat="1" x14ac:dyDescent="0.15"/>
    <row r="1675" s="3" customFormat="1" x14ac:dyDescent="0.15"/>
    <row r="1676" s="3" customFormat="1" x14ac:dyDescent="0.15"/>
    <row r="1677" s="3" customFormat="1" x14ac:dyDescent="0.15"/>
    <row r="1678" s="3" customFormat="1" x14ac:dyDescent="0.15"/>
    <row r="1679" s="3" customFormat="1" x14ac:dyDescent="0.15"/>
    <row r="1680" s="3" customFormat="1" x14ac:dyDescent="0.15"/>
    <row r="1681" s="3" customFormat="1" x14ac:dyDescent="0.15"/>
    <row r="1682" s="3" customFormat="1" x14ac:dyDescent="0.15"/>
    <row r="1683" s="3" customFormat="1" x14ac:dyDescent="0.15"/>
    <row r="1684" s="3" customFormat="1" x14ac:dyDescent="0.15"/>
    <row r="1685" s="3" customFormat="1" x14ac:dyDescent="0.15"/>
    <row r="1686" s="3" customFormat="1" x14ac:dyDescent="0.15"/>
    <row r="1687" s="3" customFormat="1" x14ac:dyDescent="0.15"/>
    <row r="1688" s="3" customFormat="1" x14ac:dyDescent="0.15"/>
    <row r="1689" s="3" customFormat="1" x14ac:dyDescent="0.15"/>
    <row r="1690" s="3" customFormat="1" x14ac:dyDescent="0.15"/>
    <row r="1691" s="3" customFormat="1" x14ac:dyDescent="0.15"/>
    <row r="1692" s="3" customFormat="1" x14ac:dyDescent="0.15"/>
    <row r="1693" s="3" customFormat="1" x14ac:dyDescent="0.15"/>
    <row r="1694" s="3" customFormat="1" x14ac:dyDescent="0.15"/>
    <row r="1695" s="3" customFormat="1" x14ac:dyDescent="0.15"/>
    <row r="1696" s="3" customFormat="1" x14ac:dyDescent="0.15"/>
    <row r="1697" s="3" customFormat="1" x14ac:dyDescent="0.15"/>
    <row r="1698" s="3" customFormat="1" x14ac:dyDescent="0.15"/>
    <row r="1699" s="3" customFormat="1" x14ac:dyDescent="0.15"/>
    <row r="1700" s="3" customFormat="1" x14ac:dyDescent="0.15"/>
    <row r="1701" s="3" customFormat="1" x14ac:dyDescent="0.15"/>
    <row r="1702" s="3" customFormat="1" x14ac:dyDescent="0.15"/>
    <row r="1703" s="3" customFormat="1" x14ac:dyDescent="0.15"/>
    <row r="1704" s="3" customFormat="1" x14ac:dyDescent="0.15"/>
    <row r="1705" s="3" customFormat="1" x14ac:dyDescent="0.15"/>
    <row r="1706" s="3" customFormat="1" x14ac:dyDescent="0.15"/>
    <row r="1707" s="3" customFormat="1" x14ac:dyDescent="0.15"/>
    <row r="1708" s="3" customFormat="1" x14ac:dyDescent="0.15"/>
    <row r="1709" s="3" customFormat="1" x14ac:dyDescent="0.15"/>
    <row r="1710" s="3" customFormat="1" x14ac:dyDescent="0.15"/>
    <row r="1711" s="3" customFormat="1" x14ac:dyDescent="0.15"/>
    <row r="1712" s="3" customFormat="1" x14ac:dyDescent="0.15"/>
    <row r="1713" s="3" customFormat="1" x14ac:dyDescent="0.15"/>
    <row r="1714" s="3" customFormat="1" x14ac:dyDescent="0.15"/>
    <row r="1715" s="3" customFormat="1" x14ac:dyDescent="0.15"/>
    <row r="1716" s="3" customFormat="1" x14ac:dyDescent="0.15"/>
    <row r="1717" s="3" customFormat="1" x14ac:dyDescent="0.15"/>
    <row r="1718" s="3" customFormat="1" x14ac:dyDescent="0.15"/>
    <row r="1719" s="3" customFormat="1" x14ac:dyDescent="0.15"/>
    <row r="1720" s="3" customFormat="1" x14ac:dyDescent="0.15"/>
    <row r="1721" s="3" customFormat="1" x14ac:dyDescent="0.15"/>
    <row r="1722" s="3" customFormat="1" x14ac:dyDescent="0.15"/>
    <row r="1723" s="3" customFormat="1" x14ac:dyDescent="0.15"/>
    <row r="1724" s="3" customFormat="1" x14ac:dyDescent="0.15"/>
    <row r="1725" s="3" customFormat="1" x14ac:dyDescent="0.15"/>
    <row r="1726" s="3" customFormat="1" x14ac:dyDescent="0.15"/>
    <row r="1727" s="3" customFormat="1" x14ac:dyDescent="0.15"/>
    <row r="1728" s="3" customFormat="1" x14ac:dyDescent="0.15"/>
    <row r="1729" s="3" customFormat="1" x14ac:dyDescent="0.15"/>
    <row r="1730" s="3" customFormat="1" x14ac:dyDescent="0.15"/>
    <row r="1731" s="3" customFormat="1" x14ac:dyDescent="0.15"/>
    <row r="1732" s="3" customFormat="1" x14ac:dyDescent="0.15"/>
    <row r="1733" s="3" customFormat="1" x14ac:dyDescent="0.15"/>
    <row r="1734" s="3" customFormat="1" x14ac:dyDescent="0.15"/>
    <row r="1735" s="3" customFormat="1" x14ac:dyDescent="0.15"/>
    <row r="1736" s="3" customFormat="1" x14ac:dyDescent="0.15"/>
    <row r="1737" s="3" customFormat="1" x14ac:dyDescent="0.15"/>
    <row r="1738" s="3" customFormat="1" x14ac:dyDescent="0.15"/>
    <row r="1739" s="3" customFormat="1" x14ac:dyDescent="0.15"/>
    <row r="1740" s="3" customFormat="1" x14ac:dyDescent="0.15"/>
    <row r="1741" s="3" customFormat="1" x14ac:dyDescent="0.15"/>
    <row r="1742" s="3" customFormat="1" x14ac:dyDescent="0.15"/>
    <row r="1743" s="3" customFormat="1" x14ac:dyDescent="0.15"/>
    <row r="1744" s="3" customFormat="1" x14ac:dyDescent="0.15"/>
    <row r="1745" s="3" customFormat="1" x14ac:dyDescent="0.15"/>
    <row r="1746" s="3" customFormat="1" x14ac:dyDescent="0.15"/>
    <row r="1747" s="3" customFormat="1" x14ac:dyDescent="0.15"/>
    <row r="1748" s="3" customFormat="1" x14ac:dyDescent="0.15"/>
    <row r="1749" s="3" customFormat="1" x14ac:dyDescent="0.15"/>
    <row r="1750" s="3" customFormat="1" x14ac:dyDescent="0.15"/>
    <row r="1751" s="3" customFormat="1" x14ac:dyDescent="0.15"/>
    <row r="1752" s="3" customFormat="1" x14ac:dyDescent="0.15"/>
    <row r="1753" s="3" customFormat="1" x14ac:dyDescent="0.15"/>
    <row r="1754" s="3" customFormat="1" x14ac:dyDescent="0.15"/>
    <row r="1755" s="3" customFormat="1" x14ac:dyDescent="0.15"/>
    <row r="1756" s="3" customFormat="1" x14ac:dyDescent="0.15"/>
    <row r="1757" s="3" customFormat="1" x14ac:dyDescent="0.15"/>
    <row r="1758" s="3" customFormat="1" x14ac:dyDescent="0.15"/>
    <row r="1759" s="3" customFormat="1" x14ac:dyDescent="0.15"/>
    <row r="1760" s="3" customFormat="1" x14ac:dyDescent="0.15"/>
    <row r="1761" s="3" customFormat="1" x14ac:dyDescent="0.15"/>
    <row r="1762" s="3" customFormat="1" x14ac:dyDescent="0.15"/>
    <row r="1763" s="3" customFormat="1" x14ac:dyDescent="0.15"/>
    <row r="1764" s="3" customFormat="1" x14ac:dyDescent="0.15"/>
    <row r="1765" s="3" customFormat="1" x14ac:dyDescent="0.15"/>
    <row r="1766" s="3" customFormat="1" x14ac:dyDescent="0.15"/>
    <row r="1767" s="3" customFormat="1" x14ac:dyDescent="0.15"/>
    <row r="1768" s="3" customFormat="1" x14ac:dyDescent="0.15"/>
    <row r="1769" s="3" customFormat="1" x14ac:dyDescent="0.15"/>
    <row r="1770" s="3" customFormat="1" x14ac:dyDescent="0.15"/>
    <row r="1771" s="3" customFormat="1" x14ac:dyDescent="0.15"/>
    <row r="1772" s="3" customFormat="1" x14ac:dyDescent="0.15"/>
    <row r="1773" s="3" customFormat="1" x14ac:dyDescent="0.15"/>
    <row r="1774" s="3" customFormat="1" x14ac:dyDescent="0.15"/>
    <row r="1775" s="3" customFormat="1" x14ac:dyDescent="0.15"/>
    <row r="1776" s="3" customFormat="1" x14ac:dyDescent="0.15"/>
    <row r="1777" s="3" customFormat="1" x14ac:dyDescent="0.15"/>
    <row r="1778" s="3" customFormat="1" x14ac:dyDescent="0.15"/>
    <row r="1779" s="3" customFormat="1" x14ac:dyDescent="0.15"/>
    <row r="1780" s="3" customFormat="1" x14ac:dyDescent="0.15"/>
    <row r="1781" s="3" customFormat="1" x14ac:dyDescent="0.15"/>
    <row r="1782" s="3" customFormat="1" x14ac:dyDescent="0.15"/>
    <row r="1783" s="3" customFormat="1" x14ac:dyDescent="0.15"/>
    <row r="1784" s="3" customFormat="1" x14ac:dyDescent="0.15"/>
    <row r="1785" s="3" customFormat="1" x14ac:dyDescent="0.15"/>
    <row r="1786" s="3" customFormat="1" x14ac:dyDescent="0.15"/>
    <row r="1787" s="3" customFormat="1" x14ac:dyDescent="0.15"/>
    <row r="1788" s="3" customFormat="1" x14ac:dyDescent="0.15"/>
    <row r="1789" s="3" customFormat="1" x14ac:dyDescent="0.15"/>
    <row r="1790" s="3" customFormat="1" x14ac:dyDescent="0.15"/>
    <row r="1791" s="3" customFormat="1" x14ac:dyDescent="0.15"/>
    <row r="1792" s="3" customFormat="1" x14ac:dyDescent="0.15"/>
    <row r="1793" s="3" customFormat="1" x14ac:dyDescent="0.15"/>
    <row r="1794" s="3" customFormat="1" x14ac:dyDescent="0.15"/>
    <row r="1795" s="3" customFormat="1" x14ac:dyDescent="0.15"/>
    <row r="1796" s="3" customFormat="1" x14ac:dyDescent="0.15"/>
    <row r="1797" s="3" customFormat="1" x14ac:dyDescent="0.15"/>
    <row r="1798" s="3" customFormat="1" x14ac:dyDescent="0.15"/>
    <row r="1799" s="3" customFormat="1" x14ac:dyDescent="0.15"/>
    <row r="1800" s="3" customFormat="1" x14ac:dyDescent="0.15"/>
    <row r="1801" s="3" customFormat="1" x14ac:dyDescent="0.15"/>
    <row r="1802" s="3" customFormat="1" x14ac:dyDescent="0.15"/>
    <row r="1803" s="3" customFormat="1" x14ac:dyDescent="0.15"/>
    <row r="1804" s="3" customFormat="1" x14ac:dyDescent="0.15"/>
    <row r="1805" s="3" customFormat="1" x14ac:dyDescent="0.15"/>
    <row r="1806" s="3" customFormat="1" x14ac:dyDescent="0.15"/>
    <row r="1807" s="3" customFormat="1" x14ac:dyDescent="0.15"/>
    <row r="1808" s="3" customFormat="1" x14ac:dyDescent="0.15"/>
    <row r="1809" s="3" customFormat="1" x14ac:dyDescent="0.15"/>
    <row r="1810" s="3" customFormat="1" x14ac:dyDescent="0.15"/>
    <row r="1811" s="3" customFormat="1" x14ac:dyDescent="0.15"/>
    <row r="1812" s="3" customFormat="1" x14ac:dyDescent="0.15"/>
    <row r="1813" s="3" customFormat="1" x14ac:dyDescent="0.15"/>
    <row r="1814" s="3" customFormat="1" x14ac:dyDescent="0.15"/>
    <row r="1815" s="3" customFormat="1" x14ac:dyDescent="0.15"/>
    <row r="1816" s="3" customFormat="1" x14ac:dyDescent="0.15"/>
    <row r="1817" s="3" customFormat="1" x14ac:dyDescent="0.15"/>
    <row r="1818" s="3" customFormat="1" x14ac:dyDescent="0.15"/>
    <row r="1819" s="3" customFormat="1" x14ac:dyDescent="0.15"/>
    <row r="1820" s="3" customFormat="1" x14ac:dyDescent="0.15"/>
    <row r="1821" s="3" customFormat="1" x14ac:dyDescent="0.15"/>
    <row r="1822" s="3" customFormat="1" x14ac:dyDescent="0.15"/>
    <row r="1823" s="3" customFormat="1" x14ac:dyDescent="0.15"/>
    <row r="1824" s="3" customFormat="1" x14ac:dyDescent="0.15"/>
    <row r="1825" s="3" customFormat="1" x14ac:dyDescent="0.15"/>
    <row r="1826" s="3" customFormat="1" x14ac:dyDescent="0.15"/>
    <row r="1827" s="3" customFormat="1" x14ac:dyDescent="0.15"/>
    <row r="1828" s="3" customFormat="1" x14ac:dyDescent="0.15"/>
    <row r="1829" s="3" customFormat="1" x14ac:dyDescent="0.15"/>
    <row r="1830" s="3" customFormat="1" x14ac:dyDescent="0.15"/>
    <row r="1831" s="3" customFormat="1" x14ac:dyDescent="0.15"/>
    <row r="1832" s="3" customFormat="1" x14ac:dyDescent="0.15"/>
    <row r="1833" s="3" customFormat="1" x14ac:dyDescent="0.15"/>
    <row r="1834" s="3" customFormat="1" x14ac:dyDescent="0.15"/>
    <row r="1835" s="3" customFormat="1" x14ac:dyDescent="0.15"/>
    <row r="1836" s="3" customFormat="1" x14ac:dyDescent="0.15"/>
    <row r="1837" s="3" customFormat="1" x14ac:dyDescent="0.15"/>
    <row r="1838" s="3" customFormat="1" x14ac:dyDescent="0.15"/>
    <row r="1839" s="3" customFormat="1" x14ac:dyDescent="0.15"/>
    <row r="1840" s="3" customFormat="1" x14ac:dyDescent="0.15"/>
    <row r="1841" s="3" customFormat="1" x14ac:dyDescent="0.15"/>
    <row r="1842" s="3" customFormat="1" x14ac:dyDescent="0.15"/>
    <row r="1843" s="3" customFormat="1" x14ac:dyDescent="0.15"/>
    <row r="1844" s="3" customFormat="1" x14ac:dyDescent="0.15"/>
    <row r="1845" s="3" customFormat="1" x14ac:dyDescent="0.15"/>
    <row r="1846" s="3" customFormat="1" x14ac:dyDescent="0.15"/>
    <row r="1847" s="3" customFormat="1" x14ac:dyDescent="0.15"/>
    <row r="1848" s="3" customFormat="1" x14ac:dyDescent="0.15"/>
    <row r="1849" s="3" customFormat="1" x14ac:dyDescent="0.15"/>
    <row r="1850" s="3" customFormat="1" x14ac:dyDescent="0.15"/>
    <row r="1851" s="3" customFormat="1" x14ac:dyDescent="0.15"/>
    <row r="1852" s="3" customFormat="1" x14ac:dyDescent="0.15"/>
    <row r="1853" s="3" customFormat="1" x14ac:dyDescent="0.15"/>
    <row r="1854" s="3" customFormat="1" x14ac:dyDescent="0.15"/>
    <row r="1855" s="3" customFormat="1" x14ac:dyDescent="0.15"/>
    <row r="1856" s="3" customFormat="1" x14ac:dyDescent="0.15"/>
    <row r="1857" s="3" customFormat="1" x14ac:dyDescent="0.15"/>
    <row r="1858" s="3" customFormat="1" x14ac:dyDescent="0.15"/>
    <row r="1859" s="3" customFormat="1" x14ac:dyDescent="0.15"/>
    <row r="1860" s="3" customFormat="1" x14ac:dyDescent="0.15"/>
    <row r="1861" s="3" customFormat="1" x14ac:dyDescent="0.15"/>
    <row r="1862" s="3" customFormat="1" x14ac:dyDescent="0.15"/>
    <row r="1863" s="3" customFormat="1" x14ac:dyDescent="0.15"/>
    <row r="1864" s="3" customFormat="1" x14ac:dyDescent="0.15"/>
    <row r="1865" s="3" customFormat="1" x14ac:dyDescent="0.15"/>
    <row r="1866" s="3" customFormat="1" x14ac:dyDescent="0.15"/>
    <row r="1867" s="3" customFormat="1" x14ac:dyDescent="0.15"/>
    <row r="1868" s="3" customFormat="1" x14ac:dyDescent="0.15"/>
    <row r="1869" s="3" customFormat="1" x14ac:dyDescent="0.15"/>
    <row r="1870" s="3" customFormat="1" x14ac:dyDescent="0.15"/>
    <row r="1871" s="3" customFormat="1" x14ac:dyDescent="0.15"/>
    <row r="1872" s="3" customFormat="1" x14ac:dyDescent="0.15"/>
    <row r="1873" s="3" customFormat="1" x14ac:dyDescent="0.15"/>
    <row r="1874" s="3" customFormat="1" x14ac:dyDescent="0.15"/>
    <row r="1875" s="3" customFormat="1" x14ac:dyDescent="0.15"/>
    <row r="1876" s="3" customFormat="1" x14ac:dyDescent="0.15"/>
    <row r="1877" s="3" customFormat="1" x14ac:dyDescent="0.15"/>
    <row r="1878" s="3" customFormat="1" x14ac:dyDescent="0.15"/>
    <row r="1879" s="3" customFormat="1" x14ac:dyDescent="0.15"/>
    <row r="1880" s="3" customFormat="1" x14ac:dyDescent="0.15"/>
    <row r="1881" s="3" customFormat="1" x14ac:dyDescent="0.15"/>
    <row r="1882" s="3" customFormat="1" x14ac:dyDescent="0.15"/>
    <row r="1883" s="3" customFormat="1" x14ac:dyDescent="0.15"/>
    <row r="1884" s="3" customFormat="1" x14ac:dyDescent="0.15"/>
    <row r="1885" s="3" customFormat="1" x14ac:dyDescent="0.15"/>
    <row r="1886" s="3" customFormat="1" x14ac:dyDescent="0.15"/>
    <row r="1887" s="3" customFormat="1" x14ac:dyDescent="0.15"/>
    <row r="1888" s="3" customFormat="1" x14ac:dyDescent="0.15"/>
    <row r="1889" s="3" customFormat="1" x14ac:dyDescent="0.15"/>
    <row r="1890" s="3" customFormat="1" x14ac:dyDescent="0.15"/>
    <row r="1891" s="3" customFormat="1" x14ac:dyDescent="0.15"/>
    <row r="1892" s="3" customFormat="1" x14ac:dyDescent="0.15"/>
    <row r="1893" s="3" customFormat="1" x14ac:dyDescent="0.15"/>
    <row r="1894" s="3" customFormat="1" x14ac:dyDescent="0.15"/>
    <row r="1895" s="3" customFormat="1" x14ac:dyDescent="0.15"/>
    <row r="1896" s="3" customFormat="1" x14ac:dyDescent="0.15"/>
    <row r="1897" s="3" customFormat="1" x14ac:dyDescent="0.15"/>
    <row r="1898" s="3" customFormat="1" x14ac:dyDescent="0.15"/>
    <row r="1899" s="3" customFormat="1" x14ac:dyDescent="0.15"/>
    <row r="1900" s="3" customFormat="1" x14ac:dyDescent="0.15"/>
    <row r="1901" s="3" customFormat="1" x14ac:dyDescent="0.15"/>
    <row r="1902" s="3" customFormat="1" x14ac:dyDescent="0.15"/>
    <row r="1903" s="3" customFormat="1" x14ac:dyDescent="0.15"/>
    <row r="1904" s="3" customFormat="1" x14ac:dyDescent="0.15"/>
    <row r="1905" s="3" customFormat="1" x14ac:dyDescent="0.15"/>
    <row r="1906" s="3" customFormat="1" x14ac:dyDescent="0.15"/>
    <row r="1907" s="3" customFormat="1" x14ac:dyDescent="0.15"/>
    <row r="1908" s="3" customFormat="1" x14ac:dyDescent="0.15"/>
    <row r="1909" s="3" customFormat="1" x14ac:dyDescent="0.15"/>
    <row r="1910" s="3" customFormat="1" x14ac:dyDescent="0.15"/>
    <row r="1911" s="3" customFormat="1" x14ac:dyDescent="0.15"/>
    <row r="1912" s="3" customFormat="1" x14ac:dyDescent="0.15"/>
    <row r="1913" s="3" customFormat="1" x14ac:dyDescent="0.15"/>
    <row r="1914" s="3" customFormat="1" x14ac:dyDescent="0.15"/>
    <row r="1915" s="3" customFormat="1" x14ac:dyDescent="0.15"/>
    <row r="1916" s="3" customFormat="1" x14ac:dyDescent="0.15"/>
    <row r="1917" s="3" customFormat="1" x14ac:dyDescent="0.15"/>
    <row r="1918" s="3" customFormat="1" x14ac:dyDescent="0.15"/>
    <row r="1919" s="3" customFormat="1" x14ac:dyDescent="0.15"/>
    <row r="1920" s="3" customFormat="1" x14ac:dyDescent="0.15"/>
    <row r="1921" s="3" customFormat="1" x14ac:dyDescent="0.15"/>
    <row r="1922" s="3" customFormat="1" x14ac:dyDescent="0.15"/>
    <row r="1923" s="3" customFormat="1" x14ac:dyDescent="0.15"/>
    <row r="1924" s="3" customFormat="1" x14ac:dyDescent="0.15"/>
    <row r="1925" s="3" customFormat="1" x14ac:dyDescent="0.15"/>
    <row r="1926" s="3" customFormat="1" x14ac:dyDescent="0.15"/>
    <row r="1927" s="3" customFormat="1" x14ac:dyDescent="0.15"/>
    <row r="1928" s="3" customFormat="1" x14ac:dyDescent="0.15"/>
    <row r="1929" s="3" customFormat="1" x14ac:dyDescent="0.15"/>
    <row r="1930" s="3" customFormat="1" x14ac:dyDescent="0.15"/>
    <row r="1931" s="3" customFormat="1" x14ac:dyDescent="0.15"/>
    <row r="1932" s="3" customFormat="1" x14ac:dyDescent="0.15"/>
    <row r="1933" s="3" customFormat="1" x14ac:dyDescent="0.15"/>
    <row r="1934" s="3" customFormat="1" x14ac:dyDescent="0.15"/>
    <row r="1935" s="3" customFormat="1" x14ac:dyDescent="0.15"/>
    <row r="1936" s="3" customFormat="1" x14ac:dyDescent="0.15"/>
    <row r="1937" s="3" customFormat="1" x14ac:dyDescent="0.15"/>
    <row r="1938" s="3" customFormat="1" x14ac:dyDescent="0.15"/>
    <row r="1939" s="3" customFormat="1" x14ac:dyDescent="0.15"/>
    <row r="1940" s="3" customFormat="1" x14ac:dyDescent="0.15"/>
    <row r="1941" s="3" customFormat="1" x14ac:dyDescent="0.15"/>
    <row r="1942" s="3" customFormat="1" x14ac:dyDescent="0.15"/>
    <row r="1943" s="3" customFormat="1" x14ac:dyDescent="0.15"/>
    <row r="1944" s="3" customFormat="1" x14ac:dyDescent="0.15"/>
    <row r="1945" s="3" customFormat="1" x14ac:dyDescent="0.15"/>
    <row r="1946" s="3" customFormat="1" x14ac:dyDescent="0.15"/>
    <row r="1947" s="3" customFormat="1" x14ac:dyDescent="0.15"/>
    <row r="1948" s="3" customFormat="1" x14ac:dyDescent="0.15"/>
    <row r="1949" s="3" customFormat="1" x14ac:dyDescent="0.15"/>
    <row r="1950" s="3" customFormat="1" x14ac:dyDescent="0.15"/>
    <row r="1951" s="3" customFormat="1" x14ac:dyDescent="0.15"/>
    <row r="1952" s="3" customFormat="1" x14ac:dyDescent="0.15"/>
    <row r="1953" s="3" customFormat="1" x14ac:dyDescent="0.15"/>
    <row r="1954" s="3" customFormat="1" x14ac:dyDescent="0.15"/>
    <row r="1955" s="3" customFormat="1" x14ac:dyDescent="0.15"/>
    <row r="1956" s="3" customFormat="1" x14ac:dyDescent="0.15"/>
    <row r="1957" s="3" customFormat="1" x14ac:dyDescent="0.15"/>
    <row r="1958" s="3" customFormat="1" x14ac:dyDescent="0.15"/>
    <row r="1959" s="3" customFormat="1" x14ac:dyDescent="0.15"/>
    <row r="1960" s="3" customFormat="1" x14ac:dyDescent="0.15"/>
    <row r="1961" s="3" customFormat="1" x14ac:dyDescent="0.15"/>
    <row r="1962" s="3" customFormat="1" x14ac:dyDescent="0.15"/>
    <row r="1963" s="3" customFormat="1" x14ac:dyDescent="0.15"/>
    <row r="1964" s="3" customFormat="1" x14ac:dyDescent="0.15"/>
    <row r="1965" s="3" customFormat="1" x14ac:dyDescent="0.15"/>
    <row r="1966" s="3" customFormat="1" x14ac:dyDescent="0.15"/>
    <row r="1967" s="3" customFormat="1" x14ac:dyDescent="0.15"/>
    <row r="1968" s="3" customFormat="1" x14ac:dyDescent="0.15"/>
    <row r="1969" s="3" customFormat="1" x14ac:dyDescent="0.15"/>
    <row r="1970" s="3" customFormat="1" x14ac:dyDescent="0.15"/>
    <row r="1971" s="3" customFormat="1" x14ac:dyDescent="0.15"/>
    <row r="1972" s="3" customFormat="1" x14ac:dyDescent="0.15"/>
    <row r="1973" s="3" customFormat="1" x14ac:dyDescent="0.15"/>
    <row r="1974" s="3" customFormat="1" x14ac:dyDescent="0.15"/>
    <row r="1975" s="3" customFormat="1" x14ac:dyDescent="0.15"/>
    <row r="1976" s="3" customFormat="1" x14ac:dyDescent="0.15"/>
    <row r="1977" s="3" customFormat="1" x14ac:dyDescent="0.15"/>
    <row r="1978" s="3" customFormat="1" x14ac:dyDescent="0.15"/>
    <row r="1979" s="3" customFormat="1" x14ac:dyDescent="0.15"/>
    <row r="1980" s="3" customFormat="1" x14ac:dyDescent="0.15"/>
    <row r="1981" s="3" customFormat="1" x14ac:dyDescent="0.15"/>
    <row r="1982" s="3" customFormat="1" x14ac:dyDescent="0.15"/>
    <row r="1983" s="3" customFormat="1" x14ac:dyDescent="0.15"/>
    <row r="1984" s="3" customFormat="1" x14ac:dyDescent="0.15"/>
    <row r="1985" s="3" customFormat="1" x14ac:dyDescent="0.15"/>
    <row r="1986" s="3" customFormat="1" x14ac:dyDescent="0.15"/>
    <row r="1987" s="3" customFormat="1" x14ac:dyDescent="0.15"/>
    <row r="1988" s="3" customFormat="1" x14ac:dyDescent="0.15"/>
    <row r="1989" s="3" customFormat="1" x14ac:dyDescent="0.15"/>
    <row r="1990" s="3" customFormat="1" x14ac:dyDescent="0.15"/>
    <row r="1991" s="3" customFormat="1" x14ac:dyDescent="0.15"/>
    <row r="1992" s="3" customFormat="1" x14ac:dyDescent="0.15"/>
    <row r="1993" s="3" customFormat="1" x14ac:dyDescent="0.15"/>
    <row r="1994" s="3" customFormat="1" x14ac:dyDescent="0.15"/>
    <row r="1995" s="3" customFormat="1" x14ac:dyDescent="0.15"/>
    <row r="1996" s="3" customFormat="1" x14ac:dyDescent="0.15"/>
    <row r="1997" s="3" customFormat="1" x14ac:dyDescent="0.15"/>
    <row r="1998" s="3" customFormat="1" x14ac:dyDescent="0.15"/>
    <row r="1999" s="3" customFormat="1" x14ac:dyDescent="0.15"/>
    <row r="2000" s="3" customFormat="1" x14ac:dyDescent="0.15"/>
    <row r="2001" s="3" customFormat="1" x14ac:dyDescent="0.15"/>
    <row r="2002" s="3" customFormat="1" x14ac:dyDescent="0.15"/>
    <row r="2003" s="3" customFormat="1" x14ac:dyDescent="0.15"/>
    <row r="2004" s="3" customFormat="1" x14ac:dyDescent="0.15"/>
    <row r="2005" s="3" customFormat="1" x14ac:dyDescent="0.15"/>
    <row r="2006" s="3" customFormat="1" x14ac:dyDescent="0.15"/>
    <row r="2007" s="3" customFormat="1" x14ac:dyDescent="0.15"/>
    <row r="2008" s="3" customFormat="1" x14ac:dyDescent="0.15"/>
    <row r="2009" s="3" customFormat="1" x14ac:dyDescent="0.15"/>
    <row r="2010" s="3" customFormat="1" x14ac:dyDescent="0.15"/>
    <row r="2011" s="3" customFormat="1" x14ac:dyDescent="0.15"/>
    <row r="2012" s="3" customFormat="1" x14ac:dyDescent="0.15"/>
    <row r="2013" s="3" customFormat="1" x14ac:dyDescent="0.15"/>
    <row r="2014" s="3" customFormat="1" x14ac:dyDescent="0.15"/>
    <row r="2015" s="3" customFormat="1" x14ac:dyDescent="0.15"/>
    <row r="2016" s="3" customFormat="1" x14ac:dyDescent="0.15"/>
    <row r="2017" s="3" customFormat="1" x14ac:dyDescent="0.15"/>
    <row r="2018" s="3" customFormat="1" x14ac:dyDescent="0.15"/>
    <row r="2019" s="3" customFormat="1" x14ac:dyDescent="0.15"/>
    <row r="2020" s="3" customFormat="1" x14ac:dyDescent="0.15"/>
    <row r="2021" s="3" customFormat="1" x14ac:dyDescent="0.15"/>
    <row r="2022" s="3" customFormat="1" x14ac:dyDescent="0.15"/>
    <row r="2023" s="3" customFormat="1" x14ac:dyDescent="0.15"/>
    <row r="2024" s="3" customFormat="1" x14ac:dyDescent="0.15"/>
    <row r="2025" s="3" customFormat="1" x14ac:dyDescent="0.15"/>
    <row r="2026" s="3" customFormat="1" x14ac:dyDescent="0.15"/>
    <row r="2027" s="3" customFormat="1" x14ac:dyDescent="0.15"/>
    <row r="2028" s="3" customFormat="1" x14ac:dyDescent="0.15"/>
    <row r="2029" s="3" customFormat="1" x14ac:dyDescent="0.15"/>
    <row r="2030" s="3" customFormat="1" x14ac:dyDescent="0.15"/>
    <row r="2031" s="3" customFormat="1" x14ac:dyDescent="0.15"/>
    <row r="2032" s="3" customFormat="1" x14ac:dyDescent="0.15"/>
    <row r="2033" s="3" customFormat="1" x14ac:dyDescent="0.15"/>
    <row r="2034" s="3" customFormat="1" x14ac:dyDescent="0.15"/>
    <row r="2035" s="3" customFormat="1" x14ac:dyDescent="0.15"/>
    <row r="2036" s="3" customFormat="1" x14ac:dyDescent="0.15"/>
    <row r="2037" s="3" customFormat="1" x14ac:dyDescent="0.15"/>
    <row r="2038" s="3" customFormat="1" x14ac:dyDescent="0.15"/>
    <row r="2039" s="3" customFormat="1" x14ac:dyDescent="0.15"/>
    <row r="2040" s="3" customFormat="1" x14ac:dyDescent="0.15"/>
    <row r="2041" s="3" customFormat="1" x14ac:dyDescent="0.15"/>
    <row r="2042" s="3" customFormat="1" x14ac:dyDescent="0.15"/>
    <row r="2043" s="3" customFormat="1" x14ac:dyDescent="0.15"/>
    <row r="2044" s="3" customFormat="1" x14ac:dyDescent="0.15"/>
    <row r="2045" s="3" customFormat="1" x14ac:dyDescent="0.15"/>
    <row r="2046" s="3" customFormat="1" x14ac:dyDescent="0.15"/>
    <row r="2047" s="3" customFormat="1" x14ac:dyDescent="0.15"/>
    <row r="2048" s="3" customFormat="1" x14ac:dyDescent="0.15"/>
    <row r="2049" s="3" customFormat="1" x14ac:dyDescent="0.15"/>
    <row r="2050" s="3" customFormat="1" x14ac:dyDescent="0.15"/>
    <row r="2051" s="3" customFormat="1" x14ac:dyDescent="0.15"/>
    <row r="2052" s="3" customFormat="1" x14ac:dyDescent="0.15"/>
    <row r="2053" s="3" customFormat="1" x14ac:dyDescent="0.15"/>
    <row r="2054" s="3" customFormat="1" x14ac:dyDescent="0.15"/>
    <row r="2055" s="3" customFormat="1" x14ac:dyDescent="0.15"/>
    <row r="2056" s="3" customFormat="1" x14ac:dyDescent="0.15"/>
    <row r="2057" s="3" customFormat="1" x14ac:dyDescent="0.15"/>
    <row r="2058" s="3" customFormat="1" x14ac:dyDescent="0.15"/>
    <row r="2059" s="3" customFormat="1" x14ac:dyDescent="0.15"/>
    <row r="2060" s="3" customFormat="1" x14ac:dyDescent="0.15"/>
    <row r="2061" s="3" customFormat="1" x14ac:dyDescent="0.15"/>
    <row r="2062" s="3" customFormat="1" x14ac:dyDescent="0.15"/>
    <row r="2063" s="3" customFormat="1" x14ac:dyDescent="0.15"/>
    <row r="2064" s="3" customFormat="1" x14ac:dyDescent="0.15"/>
    <row r="2065" s="3" customFormat="1" x14ac:dyDescent="0.15"/>
    <row r="2066" s="3" customFormat="1" x14ac:dyDescent="0.15"/>
    <row r="2067" s="3" customFormat="1" x14ac:dyDescent="0.15"/>
    <row r="2068" s="3" customFormat="1" x14ac:dyDescent="0.15"/>
    <row r="2069" s="3" customFormat="1" x14ac:dyDescent="0.15"/>
    <row r="2070" s="3" customFormat="1" x14ac:dyDescent="0.15"/>
    <row r="2071" s="3" customFormat="1" x14ac:dyDescent="0.15"/>
    <row r="2072" s="3" customFormat="1" x14ac:dyDescent="0.15"/>
    <row r="2073" s="3" customFormat="1" x14ac:dyDescent="0.15"/>
    <row r="2074" s="3" customFormat="1" x14ac:dyDescent="0.15"/>
    <row r="2075" s="3" customFormat="1" x14ac:dyDescent="0.15"/>
    <row r="2076" s="3" customFormat="1" x14ac:dyDescent="0.15"/>
    <row r="2077" s="3" customFormat="1" x14ac:dyDescent="0.15"/>
    <row r="2078" s="3" customFormat="1" x14ac:dyDescent="0.15"/>
    <row r="2079" s="3" customFormat="1" x14ac:dyDescent="0.15"/>
    <row r="2080" s="3" customFormat="1" x14ac:dyDescent="0.15"/>
    <row r="2081" s="3" customFormat="1" x14ac:dyDescent="0.15"/>
    <row r="2082" s="3" customFormat="1" x14ac:dyDescent="0.15"/>
    <row r="2083" s="3" customFormat="1" x14ac:dyDescent="0.15"/>
    <row r="2084" s="3" customFormat="1" x14ac:dyDescent="0.15"/>
    <row r="2085" s="3" customFormat="1" x14ac:dyDescent="0.15"/>
    <row r="2086" s="3" customFormat="1" x14ac:dyDescent="0.15"/>
    <row r="2087" s="3" customFormat="1" x14ac:dyDescent="0.15"/>
    <row r="2088" s="3" customFormat="1" x14ac:dyDescent="0.15"/>
    <row r="2089" s="3" customFormat="1" x14ac:dyDescent="0.15"/>
    <row r="2090" s="3" customFormat="1" x14ac:dyDescent="0.15"/>
    <row r="2091" s="3" customFormat="1" x14ac:dyDescent="0.15"/>
    <row r="2092" s="3" customFormat="1" x14ac:dyDescent="0.15"/>
    <row r="2093" s="3" customFormat="1" x14ac:dyDescent="0.15"/>
    <row r="2094" s="3" customFormat="1" x14ac:dyDescent="0.15"/>
    <row r="2095" s="3" customFormat="1" x14ac:dyDescent="0.15"/>
    <row r="2096" s="3" customFormat="1" x14ac:dyDescent="0.15"/>
    <row r="2097" s="3" customFormat="1" x14ac:dyDescent="0.15"/>
    <row r="2098" s="3" customFormat="1" x14ac:dyDescent="0.15"/>
    <row r="2099" s="3" customFormat="1" x14ac:dyDescent="0.15"/>
    <row r="2100" s="3" customFormat="1" x14ac:dyDescent="0.15"/>
    <row r="2101" s="3" customFormat="1" x14ac:dyDescent="0.15"/>
    <row r="2102" s="3" customFormat="1" x14ac:dyDescent="0.15"/>
    <row r="2103" s="3" customFormat="1" x14ac:dyDescent="0.15"/>
    <row r="2104" s="3" customFormat="1" x14ac:dyDescent="0.15"/>
    <row r="2105" s="3" customFormat="1" x14ac:dyDescent="0.15"/>
    <row r="2106" s="3" customFormat="1" x14ac:dyDescent="0.15"/>
    <row r="2107" s="3" customFormat="1" x14ac:dyDescent="0.15"/>
    <row r="2108" s="3" customFormat="1" x14ac:dyDescent="0.15"/>
    <row r="2109" s="3" customFormat="1" x14ac:dyDescent="0.15"/>
    <row r="2110" s="3" customFormat="1" x14ac:dyDescent="0.15"/>
    <row r="2111" s="3" customFormat="1" x14ac:dyDescent="0.15"/>
    <row r="2112" s="3" customFormat="1" x14ac:dyDescent="0.15"/>
    <row r="2113" s="3" customFormat="1" x14ac:dyDescent="0.15"/>
    <row r="2114" s="3" customFormat="1" x14ac:dyDescent="0.15"/>
    <row r="2115" s="3" customFormat="1" x14ac:dyDescent="0.15"/>
    <row r="2116" s="3" customFormat="1" x14ac:dyDescent="0.15"/>
    <row r="2117" s="3" customFormat="1" x14ac:dyDescent="0.15"/>
    <row r="2118" s="3" customFormat="1" x14ac:dyDescent="0.15"/>
    <row r="2119" s="3" customFormat="1" x14ac:dyDescent="0.15"/>
    <row r="2120" s="3" customFormat="1" x14ac:dyDescent="0.15"/>
    <row r="2121" s="3" customFormat="1" x14ac:dyDescent="0.15"/>
    <row r="2122" s="3" customFormat="1" x14ac:dyDescent="0.15"/>
    <row r="2123" s="3" customFormat="1" x14ac:dyDescent="0.15"/>
    <row r="2124" s="3" customFormat="1" x14ac:dyDescent="0.15"/>
    <row r="2125" s="3" customFormat="1" x14ac:dyDescent="0.15"/>
    <row r="2126" s="3" customFormat="1" x14ac:dyDescent="0.15"/>
    <row r="2127" s="3" customFormat="1" x14ac:dyDescent="0.15"/>
    <row r="2128" s="3" customFormat="1" x14ac:dyDescent="0.15"/>
    <row r="2129" s="3" customFormat="1" x14ac:dyDescent="0.15"/>
    <row r="2130" s="3" customFormat="1" x14ac:dyDescent="0.15"/>
    <row r="2131" s="3" customFormat="1" x14ac:dyDescent="0.15"/>
    <row r="2132" s="3" customFormat="1" x14ac:dyDescent="0.15"/>
    <row r="2133" s="3" customFormat="1" x14ac:dyDescent="0.15"/>
    <row r="2134" s="3" customFormat="1" x14ac:dyDescent="0.15"/>
    <row r="2135" s="3" customFormat="1" x14ac:dyDescent="0.15"/>
    <row r="2136" s="3" customFormat="1" x14ac:dyDescent="0.15"/>
    <row r="2137" s="3" customFormat="1" x14ac:dyDescent="0.15"/>
    <row r="2138" s="3" customFormat="1" x14ac:dyDescent="0.15"/>
    <row r="2139" s="3" customFormat="1" x14ac:dyDescent="0.15"/>
    <row r="2140" s="3" customFormat="1" x14ac:dyDescent="0.15"/>
    <row r="2141" s="3" customFormat="1" x14ac:dyDescent="0.15"/>
    <row r="2142" s="3" customFormat="1" x14ac:dyDescent="0.15"/>
    <row r="2143" s="3" customFormat="1" x14ac:dyDescent="0.15"/>
    <row r="2144" s="3" customFormat="1" x14ac:dyDescent="0.15"/>
    <row r="2145" s="3" customFormat="1" x14ac:dyDescent="0.15"/>
    <row r="2146" s="3" customFormat="1" x14ac:dyDescent="0.15"/>
    <row r="2147" s="3" customFormat="1" x14ac:dyDescent="0.15"/>
    <row r="2148" s="3" customFormat="1" x14ac:dyDescent="0.15"/>
    <row r="2149" s="3" customFormat="1" x14ac:dyDescent="0.15"/>
    <row r="2150" s="3" customFormat="1" x14ac:dyDescent="0.15"/>
    <row r="2151" s="3" customFormat="1" x14ac:dyDescent="0.15"/>
    <row r="2152" s="3" customFormat="1" x14ac:dyDescent="0.15"/>
    <row r="2153" s="3" customFormat="1" x14ac:dyDescent="0.15"/>
    <row r="2154" s="3" customFormat="1" x14ac:dyDescent="0.15"/>
    <row r="2155" s="3" customFormat="1" x14ac:dyDescent="0.15"/>
    <row r="2156" s="3" customFormat="1" x14ac:dyDescent="0.15"/>
    <row r="2157" s="3" customFormat="1" x14ac:dyDescent="0.15"/>
    <row r="2158" s="3" customFormat="1" x14ac:dyDescent="0.15"/>
    <row r="2159" s="3" customFormat="1" x14ac:dyDescent="0.15"/>
    <row r="2160" s="3" customFormat="1" x14ac:dyDescent="0.15"/>
    <row r="2161" s="3" customFormat="1" x14ac:dyDescent="0.15"/>
    <row r="2162" s="3" customFormat="1" x14ac:dyDescent="0.15"/>
    <row r="2163" s="3" customFormat="1" x14ac:dyDescent="0.15"/>
    <row r="2164" s="3" customFormat="1" x14ac:dyDescent="0.15"/>
    <row r="2165" s="3" customFormat="1" x14ac:dyDescent="0.15"/>
    <row r="2166" s="3" customFormat="1" x14ac:dyDescent="0.15"/>
    <row r="2167" s="3" customFormat="1" x14ac:dyDescent="0.15"/>
    <row r="2168" s="3" customFormat="1" x14ac:dyDescent="0.15"/>
    <row r="2169" s="3" customFormat="1" x14ac:dyDescent="0.15"/>
    <row r="2170" s="3" customFormat="1" x14ac:dyDescent="0.15"/>
    <row r="2171" s="3" customFormat="1" x14ac:dyDescent="0.15"/>
    <row r="2172" s="3" customFormat="1" x14ac:dyDescent="0.15"/>
    <row r="2173" s="3" customFormat="1" x14ac:dyDescent="0.15"/>
    <row r="2174" s="3" customFormat="1" x14ac:dyDescent="0.15"/>
    <row r="2175" s="3" customFormat="1" x14ac:dyDescent="0.15"/>
    <row r="2176" s="3" customFormat="1" x14ac:dyDescent="0.15"/>
    <row r="2177" s="3" customFormat="1" x14ac:dyDescent="0.15"/>
    <row r="2178" s="3" customFormat="1" x14ac:dyDescent="0.15"/>
    <row r="2179" s="3" customFormat="1" x14ac:dyDescent="0.15"/>
    <row r="2180" s="3" customFormat="1" x14ac:dyDescent="0.15"/>
    <row r="2181" s="3" customFormat="1" x14ac:dyDescent="0.15"/>
    <row r="2182" s="3" customFormat="1" x14ac:dyDescent="0.15"/>
    <row r="2183" s="3" customFormat="1" x14ac:dyDescent="0.15"/>
    <row r="2184" s="3" customFormat="1" x14ac:dyDescent="0.15"/>
    <row r="2185" s="3" customFormat="1" x14ac:dyDescent="0.15"/>
    <row r="2186" s="3" customFormat="1" x14ac:dyDescent="0.15"/>
    <row r="2187" s="3" customFormat="1" x14ac:dyDescent="0.15"/>
    <row r="2188" s="3" customFormat="1" x14ac:dyDescent="0.15"/>
    <row r="2189" s="3" customFormat="1" x14ac:dyDescent="0.15"/>
    <row r="2190" s="3" customFormat="1" x14ac:dyDescent="0.15"/>
    <row r="2191" s="3" customFormat="1" x14ac:dyDescent="0.15"/>
    <row r="2192" s="3" customFormat="1" x14ac:dyDescent="0.15"/>
    <row r="2193" s="3" customFormat="1" x14ac:dyDescent="0.15"/>
    <row r="2194" s="3" customFormat="1" x14ac:dyDescent="0.15"/>
    <row r="2195" s="3" customFormat="1" x14ac:dyDescent="0.15"/>
    <row r="2196" s="3" customFormat="1" x14ac:dyDescent="0.15"/>
    <row r="2197" s="3" customFormat="1" x14ac:dyDescent="0.15"/>
    <row r="2198" s="3" customFormat="1" x14ac:dyDescent="0.15"/>
    <row r="2199" s="3" customFormat="1" x14ac:dyDescent="0.15"/>
    <row r="2200" s="3" customFormat="1" x14ac:dyDescent="0.15"/>
    <row r="2201" s="3" customFormat="1" x14ac:dyDescent="0.15"/>
    <row r="2202" s="3" customFormat="1" x14ac:dyDescent="0.15"/>
    <row r="2203" s="3" customFormat="1" x14ac:dyDescent="0.15"/>
    <row r="2204" s="3" customFormat="1" x14ac:dyDescent="0.15"/>
    <row r="2205" s="3" customFormat="1" x14ac:dyDescent="0.15"/>
    <row r="2206" s="3" customFormat="1" x14ac:dyDescent="0.15"/>
    <row r="2207" s="3" customFormat="1" x14ac:dyDescent="0.15"/>
    <row r="2208" s="3" customFormat="1" x14ac:dyDescent="0.15"/>
    <row r="2209" s="3" customFormat="1" x14ac:dyDescent="0.15"/>
    <row r="2210" s="3" customFormat="1" x14ac:dyDescent="0.15"/>
    <row r="2211" s="3" customFormat="1" x14ac:dyDescent="0.15"/>
    <row r="2212" s="3" customFormat="1" x14ac:dyDescent="0.15"/>
    <row r="2213" s="3" customFormat="1" x14ac:dyDescent="0.15"/>
    <row r="2214" s="3" customFormat="1" x14ac:dyDescent="0.15"/>
    <row r="2215" s="3" customFormat="1" x14ac:dyDescent="0.15"/>
    <row r="2216" s="3" customFormat="1" x14ac:dyDescent="0.15"/>
    <row r="2217" s="3" customFormat="1" x14ac:dyDescent="0.15"/>
    <row r="2218" s="3" customFormat="1" x14ac:dyDescent="0.15"/>
    <row r="2219" s="3" customFormat="1" x14ac:dyDescent="0.15"/>
    <row r="2220" s="3" customFormat="1" x14ac:dyDescent="0.15"/>
    <row r="2221" s="3" customFormat="1" x14ac:dyDescent="0.15"/>
    <row r="2222" s="3" customFormat="1" x14ac:dyDescent="0.15"/>
    <row r="2223" s="3" customFormat="1" x14ac:dyDescent="0.15"/>
    <row r="2224" s="3" customFormat="1" x14ac:dyDescent="0.15"/>
    <row r="2225" s="3" customFormat="1" x14ac:dyDescent="0.15"/>
    <row r="2226" s="3" customFormat="1" x14ac:dyDescent="0.15"/>
    <row r="2227" s="3" customFormat="1" x14ac:dyDescent="0.15"/>
    <row r="2228" s="3" customFormat="1" x14ac:dyDescent="0.15"/>
    <row r="2229" s="3" customFormat="1" x14ac:dyDescent="0.15"/>
    <row r="2230" s="3" customFormat="1" x14ac:dyDescent="0.15"/>
    <row r="2231" s="3" customFormat="1" x14ac:dyDescent="0.15"/>
    <row r="2232" s="3" customFormat="1" x14ac:dyDescent="0.15"/>
    <row r="2233" s="3" customFormat="1" x14ac:dyDescent="0.15"/>
    <row r="2234" s="3" customFormat="1" x14ac:dyDescent="0.15"/>
    <row r="2235" s="3" customFormat="1" x14ac:dyDescent="0.15"/>
    <row r="2236" s="3" customFormat="1" x14ac:dyDescent="0.15"/>
    <row r="2237" s="3" customFormat="1" x14ac:dyDescent="0.15"/>
    <row r="2238" s="3" customFormat="1" x14ac:dyDescent="0.15"/>
    <row r="2239" s="3" customFormat="1" x14ac:dyDescent="0.15"/>
    <row r="2240" s="3" customFormat="1" x14ac:dyDescent="0.15"/>
    <row r="2241" s="3" customFormat="1" x14ac:dyDescent="0.15"/>
    <row r="2242" s="3" customFormat="1" x14ac:dyDescent="0.15"/>
    <row r="2243" s="3" customFormat="1" x14ac:dyDescent="0.15"/>
    <row r="2244" s="3" customFormat="1" x14ac:dyDescent="0.15"/>
    <row r="2245" s="3" customFormat="1" x14ac:dyDescent="0.15"/>
    <row r="2246" s="3" customFormat="1" x14ac:dyDescent="0.15"/>
    <row r="2247" s="3" customFormat="1" x14ac:dyDescent="0.15"/>
    <row r="2248" s="3" customFormat="1" x14ac:dyDescent="0.15"/>
    <row r="2249" s="3" customFormat="1" x14ac:dyDescent="0.15"/>
    <row r="2250" s="3" customFormat="1" x14ac:dyDescent="0.15"/>
    <row r="2251" s="3" customFormat="1" x14ac:dyDescent="0.15"/>
    <row r="2252" s="3" customFormat="1" x14ac:dyDescent="0.15"/>
    <row r="2253" s="3" customFormat="1" x14ac:dyDescent="0.15"/>
    <row r="2254" s="3" customFormat="1" x14ac:dyDescent="0.15"/>
    <row r="2255" s="3" customFormat="1" x14ac:dyDescent="0.15"/>
    <row r="2256" s="3" customFormat="1" x14ac:dyDescent="0.15"/>
    <row r="2257" s="3" customFormat="1" x14ac:dyDescent="0.15"/>
    <row r="2258" s="3" customFormat="1" x14ac:dyDescent="0.15"/>
    <row r="2259" s="3" customFormat="1" x14ac:dyDescent="0.15"/>
    <row r="2260" s="3" customFormat="1" x14ac:dyDescent="0.15"/>
    <row r="2261" s="3" customFormat="1" x14ac:dyDescent="0.15"/>
    <row r="2262" s="3" customFormat="1" x14ac:dyDescent="0.15"/>
    <row r="2263" s="3" customFormat="1" x14ac:dyDescent="0.15"/>
    <row r="2264" s="3" customFormat="1" x14ac:dyDescent="0.15"/>
    <row r="2265" s="3" customFormat="1" x14ac:dyDescent="0.15"/>
    <row r="2266" s="3" customFormat="1" x14ac:dyDescent="0.15"/>
    <row r="2267" s="3" customFormat="1" x14ac:dyDescent="0.15"/>
    <row r="2268" s="3" customFormat="1" x14ac:dyDescent="0.15"/>
    <row r="2269" s="3" customFormat="1" x14ac:dyDescent="0.15"/>
    <row r="2270" s="3" customFormat="1" x14ac:dyDescent="0.15"/>
    <row r="2271" s="3" customFormat="1" x14ac:dyDescent="0.15"/>
    <row r="2272" s="3" customFormat="1" x14ac:dyDescent="0.15"/>
    <row r="2273" s="3" customFormat="1" x14ac:dyDescent="0.15"/>
    <row r="2274" s="3" customFormat="1" x14ac:dyDescent="0.15"/>
    <row r="2275" s="3" customFormat="1" x14ac:dyDescent="0.15"/>
    <row r="2276" s="3" customFormat="1" x14ac:dyDescent="0.15"/>
    <row r="2277" s="3" customFormat="1" x14ac:dyDescent="0.15"/>
    <row r="2278" s="3" customFormat="1" x14ac:dyDescent="0.15"/>
    <row r="2279" s="3" customFormat="1" x14ac:dyDescent="0.15"/>
    <row r="2280" s="3" customFormat="1" x14ac:dyDescent="0.15"/>
    <row r="2281" s="3" customFormat="1" x14ac:dyDescent="0.15"/>
    <row r="2282" s="3" customFormat="1" x14ac:dyDescent="0.15"/>
    <row r="2283" s="3" customFormat="1" x14ac:dyDescent="0.15"/>
    <row r="2284" s="3" customFormat="1" x14ac:dyDescent="0.15"/>
    <row r="2285" s="3" customFormat="1" x14ac:dyDescent="0.15"/>
    <row r="2286" s="3" customFormat="1" x14ac:dyDescent="0.15"/>
    <row r="2287" s="3" customFormat="1" x14ac:dyDescent="0.15"/>
    <row r="2288" s="3" customFormat="1" x14ac:dyDescent="0.15"/>
    <row r="2289" s="3" customFormat="1" x14ac:dyDescent="0.15"/>
    <row r="2290" s="3" customFormat="1" x14ac:dyDescent="0.15"/>
    <row r="2291" s="3" customFormat="1" x14ac:dyDescent="0.15"/>
    <row r="2292" s="3" customFormat="1" x14ac:dyDescent="0.15"/>
    <row r="2293" s="3" customFormat="1" x14ac:dyDescent="0.15"/>
    <row r="2294" s="3" customFormat="1" x14ac:dyDescent="0.15"/>
    <row r="2295" s="3" customFormat="1" x14ac:dyDescent="0.15"/>
    <row r="2296" s="3" customFormat="1" x14ac:dyDescent="0.15"/>
    <row r="2297" s="3" customFormat="1" x14ac:dyDescent="0.15"/>
    <row r="2298" s="3" customFormat="1" x14ac:dyDescent="0.15"/>
    <row r="2299" s="3" customFormat="1" x14ac:dyDescent="0.15"/>
    <row r="2300" s="3" customFormat="1" x14ac:dyDescent="0.15"/>
    <row r="2301" s="3" customFormat="1" x14ac:dyDescent="0.15"/>
    <row r="2302" s="3" customFormat="1" x14ac:dyDescent="0.15"/>
    <row r="2303" s="3" customFormat="1" x14ac:dyDescent="0.15"/>
    <row r="2304" s="3" customFormat="1" x14ac:dyDescent="0.15"/>
    <row r="2305" s="3" customFormat="1" x14ac:dyDescent="0.15"/>
    <row r="2306" s="3" customFormat="1" x14ac:dyDescent="0.15"/>
    <row r="2307" s="3" customFormat="1" x14ac:dyDescent="0.15"/>
    <row r="2308" s="3" customFormat="1" x14ac:dyDescent="0.15"/>
    <row r="2309" s="3" customFormat="1" x14ac:dyDescent="0.15"/>
    <row r="2310" s="3" customFormat="1" x14ac:dyDescent="0.15"/>
  </sheetData>
  <mergeCells count="93">
    <mergeCell ref="J266:J267"/>
    <mergeCell ref="B257:C264"/>
    <mergeCell ref="D257:D258"/>
    <mergeCell ref="E257:E258"/>
    <mergeCell ref="F257:F258"/>
    <mergeCell ref="G257:G258"/>
    <mergeCell ref="J257:J258"/>
    <mergeCell ref="B266:C273"/>
    <mergeCell ref="D266:D267"/>
    <mergeCell ref="E266:E267"/>
    <mergeCell ref="F266:F267"/>
    <mergeCell ref="G266:G267"/>
    <mergeCell ref="J248:J249"/>
    <mergeCell ref="B239:C246"/>
    <mergeCell ref="D239:D240"/>
    <mergeCell ref="E239:E240"/>
    <mergeCell ref="F239:F240"/>
    <mergeCell ref="G239:G240"/>
    <mergeCell ref="J239:J240"/>
    <mergeCell ref="B248:C255"/>
    <mergeCell ref="D248:D249"/>
    <mergeCell ref="E248:E249"/>
    <mergeCell ref="F248:F249"/>
    <mergeCell ref="G248:G249"/>
    <mergeCell ref="J229:J230"/>
    <mergeCell ref="B210:C216"/>
    <mergeCell ref="B217:C217"/>
    <mergeCell ref="B218:C223"/>
    <mergeCell ref="B224:C226"/>
    <mergeCell ref="G225:G226"/>
    <mergeCell ref="H225:H226"/>
    <mergeCell ref="B229:C236"/>
    <mergeCell ref="D229:D230"/>
    <mergeCell ref="E229:E230"/>
    <mergeCell ref="F229:F230"/>
    <mergeCell ref="G229:G230"/>
    <mergeCell ref="E208:F208"/>
    <mergeCell ref="B179:B190"/>
    <mergeCell ref="C179:C184"/>
    <mergeCell ref="C185:C190"/>
    <mergeCell ref="B191:C196"/>
    <mergeCell ref="B197:C202"/>
    <mergeCell ref="B203:C209"/>
    <mergeCell ref="E203:F203"/>
    <mergeCell ref="E204:F204"/>
    <mergeCell ref="E205:F205"/>
    <mergeCell ref="E206:F206"/>
    <mergeCell ref="E207:F207"/>
    <mergeCell ref="B149:B160"/>
    <mergeCell ref="C149:C154"/>
    <mergeCell ref="C155:C160"/>
    <mergeCell ref="B161:C166"/>
    <mergeCell ref="B167:B178"/>
    <mergeCell ref="C167:C172"/>
    <mergeCell ref="C173:C178"/>
    <mergeCell ref="B125:B136"/>
    <mergeCell ref="C125:C130"/>
    <mergeCell ref="C131:C136"/>
    <mergeCell ref="B137:B148"/>
    <mergeCell ref="C137:C142"/>
    <mergeCell ref="C143:C148"/>
    <mergeCell ref="B101:B112"/>
    <mergeCell ref="C101:C106"/>
    <mergeCell ref="C107:C112"/>
    <mergeCell ref="B113:B124"/>
    <mergeCell ref="C113:C118"/>
    <mergeCell ref="C119:C124"/>
    <mergeCell ref="B77:B88"/>
    <mergeCell ref="C77:C82"/>
    <mergeCell ref="C83:C88"/>
    <mergeCell ref="B89:B100"/>
    <mergeCell ref="C89:C94"/>
    <mergeCell ref="C95:C100"/>
    <mergeCell ref="B53:B64"/>
    <mergeCell ref="C53:C58"/>
    <mergeCell ref="C59:C64"/>
    <mergeCell ref="B65:B76"/>
    <mergeCell ref="C65:C70"/>
    <mergeCell ref="C71:C76"/>
    <mergeCell ref="B29:B40"/>
    <mergeCell ref="C29:C34"/>
    <mergeCell ref="C35:C40"/>
    <mergeCell ref="B41:B52"/>
    <mergeCell ref="C41:C46"/>
    <mergeCell ref="C47:C52"/>
    <mergeCell ref="B17:B28"/>
    <mergeCell ref="C17:C22"/>
    <mergeCell ref="C23:C28"/>
    <mergeCell ref="B2:H2"/>
    <mergeCell ref="J2:M2"/>
    <mergeCell ref="B5:B16"/>
    <mergeCell ref="C5:C10"/>
    <mergeCell ref="C11:C16"/>
  </mergeCells>
  <conditionalFormatting sqref="O5:O229 P247:P253 P256:P262 P265:P271 O275:O449 O237:O244 P231:W236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R5:R195">
    <cfRule type="cellIs" dxfId="41" priority="19" operator="lessThan">
      <formula>0</formula>
    </cfRule>
    <cfRule type="cellIs" dxfId="40" priority="20" operator="greaterThan">
      <formula>0</formula>
    </cfRule>
  </conditionalFormatting>
  <conditionalFormatting sqref="P202:P223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Q202:Q223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R202:R223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P197:P201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Q197:Q201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R197:R201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P196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Q196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R196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P5:P195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Q5:Q195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O236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O24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O25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O26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O27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Q246">
    <cfRule type="cellIs" dxfId="7" priority="8" operator="greaterThan">
      <formula>0.8</formula>
    </cfRule>
  </conditionalFormatting>
  <conditionalFormatting sqref="Q255">
    <cfRule type="cellIs" dxfId="6" priority="7" operator="greaterThan">
      <formula>0.8</formula>
    </cfRule>
  </conditionalFormatting>
  <conditionalFormatting sqref="Q264">
    <cfRule type="cellIs" dxfId="5" priority="6" operator="greaterThan">
      <formula>0.8</formula>
    </cfRule>
  </conditionalFormatting>
  <conditionalFormatting sqref="Q273">
    <cfRule type="cellIs" dxfId="4" priority="5" operator="greaterThan">
      <formula>0.8</formula>
    </cfRule>
  </conditionalFormatting>
  <conditionalFormatting sqref="S20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16">
    <cfRule type="cellIs" dxfId="1" priority="2" operator="lessThan">
      <formula>0.01</formula>
    </cfRule>
  </conditionalFormatting>
  <conditionalFormatting sqref="U209">
    <cfRule type="cellIs" dxfId="0" priority="1" operator="lessThan">
      <formula>$H$209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>
      <selection activeCell="K25" activeCellId="1" sqref="I1:I1048576 K1:K1048576"/>
    </sheetView>
  </sheetViews>
  <sheetFormatPr baseColWidth="10" defaultRowHeight="11.25" customHeight="1" x14ac:dyDescent="0.15"/>
  <cols>
    <col min="1" max="1" width="10.28515625" style="3" customWidth="1"/>
    <col min="2" max="2" width="7.28515625" style="3" customWidth="1"/>
    <col min="3" max="3" width="15.7109375" style="3" customWidth="1"/>
    <col min="4" max="7" width="20.7109375" style="3" customWidth="1"/>
    <col min="8" max="8" width="5.7109375" style="3" customWidth="1"/>
    <col min="9" max="9" width="20.7109375" style="3" hidden="1" customWidth="1"/>
    <col min="10" max="10" width="11.42578125" style="3"/>
    <col min="11" max="11" width="20.7109375" style="3" hidden="1" customWidth="1"/>
    <col min="12" max="16384" width="11.42578125" style="3"/>
  </cols>
  <sheetData>
    <row r="1" spans="1:11" ht="11.25" customHeight="1" x14ac:dyDescent="0.15">
      <c r="A1" s="352" t="s">
        <v>85</v>
      </c>
      <c r="B1" s="352"/>
      <c r="C1" s="352"/>
      <c r="D1" s="352"/>
      <c r="E1" s="352"/>
      <c r="F1" s="352"/>
      <c r="G1" s="352"/>
      <c r="I1" s="344" t="s">
        <v>82</v>
      </c>
      <c r="J1" s="347" t="s">
        <v>47</v>
      </c>
      <c r="K1" s="341" t="s">
        <v>83</v>
      </c>
    </row>
    <row r="2" spans="1:11" ht="11.25" customHeight="1" x14ac:dyDescent="0.15">
      <c r="I2" s="345"/>
      <c r="J2" s="348"/>
      <c r="K2" s="342"/>
    </row>
    <row r="3" spans="1:11" ht="11.25" customHeight="1" thickBot="1" x14ac:dyDescent="0.2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I3" s="346"/>
      <c r="J3" s="349"/>
      <c r="K3" s="343"/>
    </row>
    <row r="4" spans="1:11" ht="11.25" customHeight="1" x14ac:dyDescent="0.15">
      <c r="A4" s="353" t="s">
        <v>81</v>
      </c>
      <c r="B4" s="356" t="s">
        <v>23</v>
      </c>
      <c r="C4" s="8">
        <v>2017</v>
      </c>
      <c r="D4" s="220">
        <f>Referenties!E5*'T1 - Sans réduction'!$J$9</f>
        <v>11091.055400000001</v>
      </c>
      <c r="E4" s="220">
        <f>Referenties!F5*'T1 - Sans réduction'!$J$9</f>
        <v>144748.06029999998</v>
      </c>
      <c r="F4" s="220">
        <f>Referenties!G5*'T1 - Sans réduction'!$J$9</f>
        <v>761335.34329999995</v>
      </c>
      <c r="G4" s="21">
        <f>SUM(D4:F4)</f>
        <v>917174.45899999992</v>
      </c>
    </row>
    <row r="5" spans="1:11" ht="11.25" customHeight="1" x14ac:dyDescent="0.15">
      <c r="A5" s="354"/>
      <c r="B5" s="357"/>
      <c r="C5" s="1">
        <v>2018</v>
      </c>
      <c r="D5" s="22">
        <f>Referenties!E6*'T1 - Sans réduction'!$J$9</f>
        <v>12713.7924</v>
      </c>
      <c r="E5" s="22">
        <f>Referenties!F6*'T1 - Sans réduction'!$J$9</f>
        <v>143733.71840000001</v>
      </c>
      <c r="F5" s="22">
        <f>Referenties!G6*'T1 - Sans réduction'!$J$9</f>
        <v>713710.52659999998</v>
      </c>
      <c r="G5" s="23">
        <f t="shared" ref="G5:G15" si="0">SUM(D5:F5)</f>
        <v>870158.03740000003</v>
      </c>
    </row>
    <row r="6" spans="1:11" ht="11.25" customHeight="1" x14ac:dyDescent="0.15">
      <c r="A6" s="354"/>
      <c r="B6" s="357"/>
      <c r="C6" s="1">
        <v>2019</v>
      </c>
      <c r="D6" s="22">
        <f>Referenties!E7*'T1 - Sans réduction'!$J$9</f>
        <v>11539.1348</v>
      </c>
      <c r="E6" s="22">
        <f>Referenties!F7*'T1 - Sans réduction'!$J$9</f>
        <v>142635.48509999999</v>
      </c>
      <c r="F6" s="22">
        <f>Referenties!G7*'T1 - Sans réduction'!$J$9</f>
        <v>727321.6348</v>
      </c>
      <c r="G6" s="23">
        <f t="shared" si="0"/>
        <v>881496.25469999993</v>
      </c>
    </row>
    <row r="7" spans="1:11" ht="11.25" customHeight="1" x14ac:dyDescent="0.15">
      <c r="A7" s="354"/>
      <c r="B7" s="357"/>
      <c r="C7" s="1">
        <v>2020</v>
      </c>
      <c r="D7" s="22">
        <f>Referenties!E8*'T1 - Sans réduction'!$J$9</f>
        <v>13227.4292</v>
      </c>
      <c r="E7" s="22">
        <f>Referenties!F8*'T1 - Sans réduction'!$J$9</f>
        <v>155055.44400000002</v>
      </c>
      <c r="F7" s="22">
        <f>Referenties!G8*'T1 - Sans réduction'!$J$9</f>
        <v>751170.45750000002</v>
      </c>
      <c r="G7" s="23">
        <f t="shared" si="0"/>
        <v>919453.33070000005</v>
      </c>
    </row>
    <row r="8" spans="1:11" ht="11.25" customHeight="1" x14ac:dyDescent="0.15">
      <c r="A8" s="354"/>
      <c r="B8" s="357"/>
      <c r="C8" s="1">
        <v>2021</v>
      </c>
      <c r="D8" s="221">
        <f>Referenties!E9*'T1 - Sans réduction'!$J$9</f>
        <v>34305.290300000001</v>
      </c>
      <c r="E8" s="221">
        <f>Referenties!F9*'T1 - Sans réduction'!$J$9</f>
        <v>139181.90239999999</v>
      </c>
      <c r="F8" s="221">
        <f>Referenties!G9*'T1 - Sans réduction'!$J$9</f>
        <v>734340.18369999994</v>
      </c>
      <c r="G8" s="23">
        <f>SUM(D8:F8)</f>
        <v>907827.37639999995</v>
      </c>
    </row>
    <row r="9" spans="1:11" ht="11.25" customHeight="1" thickBot="1" x14ac:dyDescent="0.2">
      <c r="A9" s="355"/>
      <c r="B9" s="9"/>
      <c r="C9" s="2" t="s">
        <v>24</v>
      </c>
      <c r="D9" s="24">
        <f>SUM(D4:D8)</f>
        <v>82876.702099999995</v>
      </c>
      <c r="E9" s="24">
        <f>SUM(E4:E8)</f>
        <v>725354.6102</v>
      </c>
      <c r="F9" s="24">
        <f>SUM(F4:F8)</f>
        <v>3687878.1458999999</v>
      </c>
      <c r="G9" s="25">
        <f t="shared" si="0"/>
        <v>4496109.4582000002</v>
      </c>
      <c r="I9" s="22">
        <f>K9*100/80</f>
        <v>4496109.4582000002</v>
      </c>
      <c r="J9" s="87">
        <v>0.89</v>
      </c>
      <c r="K9" s="22">
        <v>3596887.5665600002</v>
      </c>
    </row>
    <row r="10" spans="1:11" ht="11.25" customHeight="1" x14ac:dyDescent="0.15">
      <c r="A10" s="358" t="s">
        <v>25</v>
      </c>
      <c r="B10" s="359"/>
      <c r="C10" s="4">
        <v>2017</v>
      </c>
      <c r="D10" s="222">
        <f>D4</f>
        <v>11091.055400000001</v>
      </c>
      <c r="E10" s="222">
        <f t="shared" ref="E10:F10" si="1">E4</f>
        <v>144748.06029999998</v>
      </c>
      <c r="F10" s="222">
        <f t="shared" si="1"/>
        <v>761335.34329999995</v>
      </c>
      <c r="G10" s="26">
        <f t="shared" si="0"/>
        <v>917174.45899999992</v>
      </c>
    </row>
    <row r="11" spans="1:11" ht="11.25" customHeight="1" x14ac:dyDescent="0.15">
      <c r="A11" s="360"/>
      <c r="B11" s="361"/>
      <c r="C11" s="5">
        <v>2018</v>
      </c>
      <c r="D11" s="224">
        <f t="shared" ref="D11:F11" si="2">D5</f>
        <v>12713.7924</v>
      </c>
      <c r="E11" s="224">
        <f t="shared" si="2"/>
        <v>143733.71840000001</v>
      </c>
      <c r="F11" s="224">
        <f t="shared" si="2"/>
        <v>713710.52659999998</v>
      </c>
      <c r="G11" s="27">
        <f t="shared" si="0"/>
        <v>870158.03740000003</v>
      </c>
    </row>
    <row r="12" spans="1:11" ht="11.25" customHeight="1" x14ac:dyDescent="0.15">
      <c r="A12" s="360"/>
      <c r="B12" s="361"/>
      <c r="C12" s="5">
        <v>2019</v>
      </c>
      <c r="D12" s="224">
        <f t="shared" ref="D12:F12" si="3">D6</f>
        <v>11539.1348</v>
      </c>
      <c r="E12" s="224">
        <f t="shared" si="3"/>
        <v>142635.48509999999</v>
      </c>
      <c r="F12" s="224">
        <f t="shared" si="3"/>
        <v>727321.6348</v>
      </c>
      <c r="G12" s="27">
        <f t="shared" si="0"/>
        <v>881496.25469999993</v>
      </c>
    </row>
    <row r="13" spans="1:11" ht="11.25" customHeight="1" x14ac:dyDescent="0.15">
      <c r="A13" s="360"/>
      <c r="B13" s="361"/>
      <c r="C13" s="5">
        <v>2020</v>
      </c>
      <c r="D13" s="224">
        <f t="shared" ref="D13:F13" si="4">D7</f>
        <v>13227.4292</v>
      </c>
      <c r="E13" s="224">
        <f t="shared" si="4"/>
        <v>155055.44400000002</v>
      </c>
      <c r="F13" s="224">
        <f t="shared" si="4"/>
        <v>751170.45750000002</v>
      </c>
      <c r="G13" s="27">
        <f t="shared" si="0"/>
        <v>919453.33070000005</v>
      </c>
    </row>
    <row r="14" spans="1:11" ht="11.25" customHeight="1" x14ac:dyDescent="0.15">
      <c r="A14" s="360"/>
      <c r="B14" s="361"/>
      <c r="C14" s="5">
        <v>2021</v>
      </c>
      <c r="D14" s="223">
        <f t="shared" ref="D14:F14" si="5">D8</f>
        <v>34305.290300000001</v>
      </c>
      <c r="E14" s="223">
        <f t="shared" si="5"/>
        <v>139181.90239999999</v>
      </c>
      <c r="F14" s="223">
        <f t="shared" si="5"/>
        <v>734340.18369999994</v>
      </c>
      <c r="G14" s="27">
        <f t="shared" si="0"/>
        <v>907827.37639999995</v>
      </c>
    </row>
    <row r="15" spans="1:11" ht="11.25" customHeight="1" thickBot="1" x14ac:dyDescent="0.2">
      <c r="A15" s="362"/>
      <c r="B15" s="363"/>
      <c r="C15" s="6" t="s">
        <v>24</v>
      </c>
      <c r="D15" s="28">
        <f t="shared" ref="D15:F15" si="6">SUM(D10:D14)</f>
        <v>82876.702099999995</v>
      </c>
      <c r="E15" s="28">
        <f t="shared" si="6"/>
        <v>725354.6102</v>
      </c>
      <c r="F15" s="28">
        <f t="shared" si="6"/>
        <v>3687878.1458999999</v>
      </c>
      <c r="G15" s="29">
        <f t="shared" si="0"/>
        <v>4496109.4582000002</v>
      </c>
    </row>
    <row r="16" spans="1:11" ht="11.25" customHeight="1" x14ac:dyDescent="0.15">
      <c r="A16" s="304" t="s">
        <v>31</v>
      </c>
      <c r="B16" s="305"/>
      <c r="C16" s="11">
        <v>2017</v>
      </c>
      <c r="D16" s="225">
        <f>D10</f>
        <v>11091.055400000001</v>
      </c>
      <c r="E16" s="225">
        <f t="shared" ref="E16:F16" si="7">E10</f>
        <v>144748.06029999998</v>
      </c>
      <c r="F16" s="225">
        <f t="shared" si="7"/>
        <v>761335.34329999995</v>
      </c>
      <c r="G16" s="12">
        <f>SUM(D16:F16)</f>
        <v>917174.45899999992</v>
      </c>
    </row>
    <row r="17" spans="1:7" ht="11.25" customHeight="1" x14ac:dyDescent="0.15">
      <c r="A17" s="306"/>
      <c r="B17" s="307"/>
      <c r="C17" s="10">
        <v>2018</v>
      </c>
      <c r="D17" s="227">
        <f t="shared" ref="D17:F17" si="8">D11</f>
        <v>12713.7924</v>
      </c>
      <c r="E17" s="227">
        <f t="shared" si="8"/>
        <v>143733.71840000001</v>
      </c>
      <c r="F17" s="227">
        <f t="shared" si="8"/>
        <v>713710.52659999998</v>
      </c>
      <c r="G17" s="13">
        <f t="shared" ref="G17:G21" si="9">SUM(D17:F17)</f>
        <v>870158.03740000003</v>
      </c>
    </row>
    <row r="18" spans="1:7" ht="11.25" customHeight="1" x14ac:dyDescent="0.15">
      <c r="A18" s="306"/>
      <c r="B18" s="307"/>
      <c r="C18" s="10">
        <v>2019</v>
      </c>
      <c r="D18" s="227">
        <f t="shared" ref="D18:F18" si="10">D12</f>
        <v>11539.1348</v>
      </c>
      <c r="E18" s="227">
        <f t="shared" si="10"/>
        <v>142635.48509999999</v>
      </c>
      <c r="F18" s="227">
        <f t="shared" si="10"/>
        <v>727321.6348</v>
      </c>
      <c r="G18" s="13">
        <f t="shared" si="9"/>
        <v>881496.25469999993</v>
      </c>
    </row>
    <row r="19" spans="1:7" ht="11.25" customHeight="1" x14ac:dyDescent="0.15">
      <c r="A19" s="306"/>
      <c r="B19" s="307"/>
      <c r="C19" s="10">
        <v>2020</v>
      </c>
      <c r="D19" s="227">
        <f t="shared" ref="D19:F19" si="11">D13</f>
        <v>13227.4292</v>
      </c>
      <c r="E19" s="227">
        <f t="shared" si="11"/>
        <v>155055.44400000002</v>
      </c>
      <c r="F19" s="227">
        <f t="shared" si="11"/>
        <v>751170.45750000002</v>
      </c>
      <c r="G19" s="13">
        <f t="shared" si="9"/>
        <v>919453.33070000005</v>
      </c>
    </row>
    <row r="20" spans="1:7" ht="11.25" customHeight="1" x14ac:dyDescent="0.15">
      <c r="A20" s="306"/>
      <c r="B20" s="307"/>
      <c r="C20" s="10">
        <v>2021</v>
      </c>
      <c r="D20" s="226">
        <f t="shared" ref="D20:F20" si="12">D14</f>
        <v>34305.290300000001</v>
      </c>
      <c r="E20" s="226">
        <f t="shared" si="12"/>
        <v>139181.90239999999</v>
      </c>
      <c r="F20" s="226">
        <f t="shared" si="12"/>
        <v>734340.18369999994</v>
      </c>
      <c r="G20" s="13">
        <f t="shared" si="9"/>
        <v>907827.37639999995</v>
      </c>
    </row>
    <row r="21" spans="1:7" ht="11.25" customHeight="1" thickBot="1" x14ac:dyDescent="0.2">
      <c r="A21" s="308"/>
      <c r="B21" s="309"/>
      <c r="C21" s="14" t="s">
        <v>24</v>
      </c>
      <c r="D21" s="15">
        <f>SUM(D16:D20)</f>
        <v>82876.702099999995</v>
      </c>
      <c r="E21" s="15">
        <f t="shared" ref="E21:F21" si="13">SUM(E16:E20)</f>
        <v>725354.6102</v>
      </c>
      <c r="F21" s="15">
        <f t="shared" si="13"/>
        <v>3687878.1458999999</v>
      </c>
      <c r="G21" s="16">
        <f t="shared" si="9"/>
        <v>4496109.4582000002</v>
      </c>
    </row>
    <row r="22" spans="1:7" ht="11.25" customHeight="1" x14ac:dyDescent="0.15">
      <c r="A22" s="310" t="s">
        <v>32</v>
      </c>
      <c r="B22" s="314" t="s">
        <v>28</v>
      </c>
      <c r="C22" s="8">
        <v>2017</v>
      </c>
      <c r="D22" s="30"/>
      <c r="E22" s="30"/>
      <c r="F22" s="30"/>
      <c r="G22" s="228">
        <f>Referenties!H210*'T1 - Sans réduction'!$J$36</f>
        <v>2225.0000000000005</v>
      </c>
    </row>
    <row r="23" spans="1:7" ht="11.25" customHeight="1" x14ac:dyDescent="0.15">
      <c r="A23" s="311"/>
      <c r="B23" s="315"/>
      <c r="C23" s="1">
        <v>2018</v>
      </c>
      <c r="D23" s="31"/>
      <c r="E23" s="31"/>
      <c r="F23" s="31"/>
      <c r="G23" s="23">
        <f>Referenties!H211*'T1 - Sans réduction'!$J$36</f>
        <v>2269.5000000000005</v>
      </c>
    </row>
    <row r="24" spans="1:7" ht="11.25" customHeight="1" x14ac:dyDescent="0.15">
      <c r="A24" s="311"/>
      <c r="B24" s="315"/>
      <c r="C24" s="1">
        <v>2019</v>
      </c>
      <c r="D24" s="31"/>
      <c r="E24" s="31"/>
      <c r="F24" s="31"/>
      <c r="G24" s="23">
        <f>Referenties!H212*'T1 - Sans réduction'!$J$36</f>
        <v>41267.991700000006</v>
      </c>
    </row>
    <row r="25" spans="1:7" ht="11.25" customHeight="1" x14ac:dyDescent="0.15">
      <c r="A25" s="311"/>
      <c r="B25" s="315"/>
      <c r="C25" s="1">
        <v>2020</v>
      </c>
      <c r="D25" s="31"/>
      <c r="E25" s="31"/>
      <c r="F25" s="31"/>
      <c r="G25" s="23">
        <f>Referenties!H213*'T1 - Sans réduction'!$J$36</f>
        <v>2361.1878000000002</v>
      </c>
    </row>
    <row r="26" spans="1:7" ht="11.25" customHeight="1" x14ac:dyDescent="0.15">
      <c r="A26" s="311"/>
      <c r="B26" s="315"/>
      <c r="C26" s="1">
        <v>2021</v>
      </c>
      <c r="D26" s="31"/>
      <c r="E26" s="31"/>
      <c r="F26" s="31"/>
      <c r="G26" s="229">
        <f>Referenties!H214*'T1 - Sans réduction'!$J$36</f>
        <v>2408.4112000000005</v>
      </c>
    </row>
    <row r="27" spans="1:7" ht="11.25" customHeight="1" x14ac:dyDescent="0.15">
      <c r="A27" s="311"/>
      <c r="B27" s="315"/>
      <c r="C27" s="17" t="s">
        <v>24</v>
      </c>
      <c r="D27" s="32"/>
      <c r="E27" s="32"/>
      <c r="F27" s="32"/>
      <c r="G27" s="33">
        <f>SUM(G22:G26)</f>
        <v>50532.090700000008</v>
      </c>
    </row>
    <row r="28" spans="1:7" ht="11.25" customHeight="1" thickBot="1" x14ac:dyDescent="0.2">
      <c r="A28" s="311"/>
      <c r="B28" s="316"/>
      <c r="C28" s="18" t="s">
        <v>26</v>
      </c>
      <c r="D28" s="19"/>
      <c r="E28" s="19"/>
      <c r="F28" s="19"/>
      <c r="G28" s="43">
        <f>G27/G42</f>
        <v>1.0003010506830572E-2</v>
      </c>
    </row>
    <row r="29" spans="1:7" ht="11.25" customHeight="1" thickTop="1" x14ac:dyDescent="0.15">
      <c r="A29" s="311"/>
      <c r="B29" s="317" t="s">
        <v>29</v>
      </c>
      <c r="C29" s="47">
        <v>2017</v>
      </c>
      <c r="D29" s="337">
        <f>Referenties!E203*'T1 - Sans réduction'!$J$36</f>
        <v>10358.247200000003</v>
      </c>
      <c r="E29" s="338"/>
      <c r="F29" s="230">
        <f>Referenties!G203*'T1 - Sans réduction'!$J$36</f>
        <v>85914.539100000009</v>
      </c>
      <c r="G29" s="48">
        <f>SUM(D29:F29)</f>
        <v>96272.786300000007</v>
      </c>
    </row>
    <row r="30" spans="1:7" ht="11.25" customHeight="1" x14ac:dyDescent="0.15">
      <c r="A30" s="311"/>
      <c r="B30" s="315"/>
      <c r="C30" s="1">
        <v>2018</v>
      </c>
      <c r="D30" s="339">
        <f>Referenties!E204*'T1 - Sans réduction'!$J$36</f>
        <v>10707.029300000002</v>
      </c>
      <c r="E30" s="339"/>
      <c r="F30" s="22">
        <f>Referenties!G204*'T1 - Sans réduction'!$J$36</f>
        <v>87632.826500000025</v>
      </c>
      <c r="G30" s="23">
        <f t="shared" ref="G30:G33" si="14">SUM(D30:F30)</f>
        <v>98339.855800000019</v>
      </c>
    </row>
    <row r="31" spans="1:7" ht="11.25" customHeight="1" x14ac:dyDescent="0.15">
      <c r="A31" s="311"/>
      <c r="B31" s="315"/>
      <c r="C31" s="1">
        <v>2019</v>
      </c>
      <c r="D31" s="339">
        <f>Referenties!E205*'T1 - Sans réduction'!$J$36</f>
        <v>10776.716300000002</v>
      </c>
      <c r="E31" s="339"/>
      <c r="F31" s="22">
        <f>Referenties!G205*'T1 - Sans réduction'!$J$36</f>
        <v>90881.531200000012</v>
      </c>
      <c r="G31" s="23">
        <f t="shared" si="14"/>
        <v>101658.24750000001</v>
      </c>
    </row>
    <row r="32" spans="1:7" ht="11.25" customHeight="1" x14ac:dyDescent="0.15">
      <c r="A32" s="311"/>
      <c r="B32" s="315"/>
      <c r="C32" s="1">
        <v>2020</v>
      </c>
      <c r="D32" s="339">
        <f>Referenties!E206*'T1 - Sans réduction'!$J$36</f>
        <v>11139.587100000002</v>
      </c>
      <c r="E32" s="339"/>
      <c r="F32" s="22">
        <f>Referenties!G206*'T1 - Sans réduction'!$J$36</f>
        <v>91173.193100000004</v>
      </c>
      <c r="G32" s="23">
        <f t="shared" si="14"/>
        <v>102312.78020000001</v>
      </c>
    </row>
    <row r="33" spans="1:11" ht="11.25" customHeight="1" x14ac:dyDescent="0.15">
      <c r="A33" s="311"/>
      <c r="B33" s="315"/>
      <c r="C33" s="1">
        <v>2021</v>
      </c>
      <c r="D33" s="350">
        <f>Referenties!E207*'T1 - Sans réduction'!$J$36</f>
        <v>13466.376400000003</v>
      </c>
      <c r="E33" s="351"/>
      <c r="F33" s="221">
        <f>Referenties!G207*'T1 - Sans réduction'!$J$36</f>
        <v>92996.660700000022</v>
      </c>
      <c r="G33" s="23">
        <f t="shared" si="14"/>
        <v>106463.03710000003</v>
      </c>
    </row>
    <row r="34" spans="1:11" ht="11.25" customHeight="1" x14ac:dyDescent="0.15">
      <c r="A34" s="311"/>
      <c r="B34" s="315"/>
      <c r="C34" s="17" t="s">
        <v>24</v>
      </c>
      <c r="D34" s="335">
        <f>SUM(D29:E33)</f>
        <v>56447.956300000013</v>
      </c>
      <c r="E34" s="336"/>
      <c r="F34" s="34">
        <f t="shared" ref="F34" si="15">SUM(F29:F33)</f>
        <v>448598.75060000003</v>
      </c>
      <c r="G34" s="33">
        <f>SUM(G29:G33)</f>
        <v>505046.70690000005</v>
      </c>
    </row>
    <row r="35" spans="1:11" ht="11.25" customHeight="1" thickBot="1" x14ac:dyDescent="0.2">
      <c r="A35" s="312"/>
      <c r="B35" s="316"/>
      <c r="C35" s="18" t="s">
        <v>30</v>
      </c>
      <c r="D35" s="49"/>
      <c r="E35" s="49"/>
      <c r="F35" s="49"/>
      <c r="G35" s="43">
        <f>G34/G42</f>
        <v>9.9975826164676776E-2</v>
      </c>
    </row>
    <row r="36" spans="1:11" ht="11.25" customHeight="1" thickTop="1" thickBot="1" x14ac:dyDescent="0.2">
      <c r="A36" s="313"/>
      <c r="B36" s="44"/>
      <c r="C36" s="45" t="s">
        <v>27</v>
      </c>
      <c r="D36" s="82"/>
      <c r="E36" s="82"/>
      <c r="F36" s="82"/>
      <c r="G36" s="46">
        <f>SUM(G27+G34)</f>
        <v>555578.79760000005</v>
      </c>
      <c r="I36" s="22">
        <f>K36*100/80</f>
        <v>555578.79760000005</v>
      </c>
      <c r="J36" s="87">
        <f>I36/Referenties!H217</f>
        <v>0.89000000000000012</v>
      </c>
      <c r="K36" s="22">
        <v>444463.03808000003</v>
      </c>
    </row>
    <row r="37" spans="1:11" ht="11.25" customHeight="1" x14ac:dyDescent="0.15">
      <c r="A37" s="318" t="s">
        <v>33</v>
      </c>
      <c r="B37" s="319"/>
      <c r="C37" s="36">
        <v>2017</v>
      </c>
      <c r="D37" s="83"/>
      <c r="E37" s="83"/>
      <c r="F37" s="83"/>
      <c r="G37" s="37">
        <f>SUM(G16+G22+G29)</f>
        <v>1015672.2453</v>
      </c>
    </row>
    <row r="38" spans="1:11" ht="11.25" customHeight="1" x14ac:dyDescent="0.15">
      <c r="A38" s="320"/>
      <c r="B38" s="321"/>
      <c r="C38" s="35">
        <v>2018</v>
      </c>
      <c r="D38" s="84"/>
      <c r="E38" s="84"/>
      <c r="F38" s="84"/>
      <c r="G38" s="38">
        <f t="shared" ref="G38:G41" si="16">SUM(G17+G23+G30)</f>
        <v>970767.39320000005</v>
      </c>
    </row>
    <row r="39" spans="1:11" ht="11.25" customHeight="1" x14ac:dyDescent="0.15">
      <c r="A39" s="320"/>
      <c r="B39" s="321"/>
      <c r="C39" s="35">
        <v>2019</v>
      </c>
      <c r="D39" s="84"/>
      <c r="E39" s="84"/>
      <c r="F39" s="84"/>
      <c r="G39" s="38">
        <f t="shared" si="16"/>
        <v>1024422.4939</v>
      </c>
    </row>
    <row r="40" spans="1:11" ht="11.25" customHeight="1" x14ac:dyDescent="0.15">
      <c r="A40" s="320"/>
      <c r="B40" s="321"/>
      <c r="C40" s="35">
        <v>2020</v>
      </c>
      <c r="D40" s="84"/>
      <c r="E40" s="84"/>
      <c r="F40" s="84"/>
      <c r="G40" s="38">
        <f t="shared" si="16"/>
        <v>1024127.2987</v>
      </c>
    </row>
    <row r="41" spans="1:11" ht="11.25" customHeight="1" thickBot="1" x14ac:dyDescent="0.2">
      <c r="A41" s="320"/>
      <c r="B41" s="321"/>
      <c r="C41" s="41">
        <v>2021</v>
      </c>
      <c r="D41" s="85"/>
      <c r="E41" s="85"/>
      <c r="F41" s="85"/>
      <c r="G41" s="42">
        <f t="shared" si="16"/>
        <v>1016698.8247</v>
      </c>
    </row>
    <row r="42" spans="1:11" ht="11.25" customHeight="1" thickTop="1" thickBot="1" x14ac:dyDescent="0.2">
      <c r="A42" s="322"/>
      <c r="B42" s="323"/>
      <c r="C42" s="39" t="s">
        <v>24</v>
      </c>
      <c r="D42" s="86"/>
      <c r="E42" s="86"/>
      <c r="F42" s="86"/>
      <c r="G42" s="40">
        <f>SUM(G37:G41)</f>
        <v>5051688.2558000004</v>
      </c>
    </row>
    <row r="44" spans="1:11" ht="11.25" customHeight="1" x14ac:dyDescent="0.15">
      <c r="A44" s="324" t="s">
        <v>34</v>
      </c>
      <c r="B44" s="324"/>
      <c r="C44" s="324"/>
      <c r="D44" s="81" t="s">
        <v>35</v>
      </c>
      <c r="E44" s="50">
        <f>G15/G21</f>
        <v>1</v>
      </c>
      <c r="F44" s="81" t="s">
        <v>36</v>
      </c>
      <c r="G44" s="50">
        <v>0</v>
      </c>
    </row>
    <row r="45" spans="1:11" ht="11.25" customHeight="1" thickBot="1" x14ac:dyDescent="0.2"/>
    <row r="46" spans="1:11" ht="11.25" customHeight="1" x14ac:dyDescent="0.15">
      <c r="A46" s="325" t="s">
        <v>37</v>
      </c>
      <c r="B46" s="326"/>
      <c r="C46" s="331" t="s">
        <v>18</v>
      </c>
      <c r="D46" s="333" t="s">
        <v>38</v>
      </c>
      <c r="E46" s="77" t="s">
        <v>84</v>
      </c>
      <c r="F46" s="78" t="s">
        <v>46</v>
      </c>
      <c r="G46" s="79" t="s">
        <v>39</v>
      </c>
    </row>
    <row r="47" spans="1:11" ht="11.25" customHeight="1" thickBot="1" x14ac:dyDescent="0.2">
      <c r="A47" s="327"/>
      <c r="B47" s="328"/>
      <c r="C47" s="332"/>
      <c r="D47" s="334"/>
      <c r="E47" s="218">
        <v>0.2</v>
      </c>
      <c r="F47" s="219" t="s">
        <v>96</v>
      </c>
      <c r="G47" s="80">
        <v>7.0000000000000007E-2</v>
      </c>
    </row>
    <row r="48" spans="1:11" ht="11.25" customHeight="1" x14ac:dyDescent="0.15">
      <c r="A48" s="327"/>
      <c r="B48" s="328"/>
      <c r="C48" s="53">
        <v>2017</v>
      </c>
      <c r="D48" s="54">
        <f>G37</f>
        <v>1015672.2453</v>
      </c>
      <c r="E48" s="54">
        <f>D48*0.2</f>
        <v>203134.44906000001</v>
      </c>
      <c r="F48" s="20">
        <f>D48*0.8</f>
        <v>812537.79624000005</v>
      </c>
      <c r="G48" s="21">
        <f>D48*G47</f>
        <v>71097.057171000008</v>
      </c>
    </row>
    <row r="49" spans="1:9" ht="11.25" customHeight="1" x14ac:dyDescent="0.15">
      <c r="A49" s="327"/>
      <c r="B49" s="328"/>
      <c r="C49" s="55">
        <v>2018</v>
      </c>
      <c r="D49" s="52">
        <f>G38</f>
        <v>970767.39320000005</v>
      </c>
      <c r="E49" s="22">
        <f t="shared" ref="E49:E52" si="17">D49*0.2</f>
        <v>194153.47864000002</v>
      </c>
      <c r="F49" s="22">
        <f t="shared" ref="F49:F52" si="18">D49*0.8</f>
        <v>776613.91456000006</v>
      </c>
      <c r="G49" s="23">
        <f>D49*G47</f>
        <v>67953.717524000007</v>
      </c>
    </row>
    <row r="50" spans="1:9" ht="11.25" customHeight="1" x14ac:dyDescent="0.15">
      <c r="A50" s="327"/>
      <c r="B50" s="328"/>
      <c r="C50" s="55">
        <v>2019</v>
      </c>
      <c r="D50" s="52">
        <f>G39</f>
        <v>1024422.4939</v>
      </c>
      <c r="E50" s="22">
        <f t="shared" si="17"/>
        <v>204884.49878000002</v>
      </c>
      <c r="F50" s="22">
        <f t="shared" si="18"/>
        <v>819537.99512000009</v>
      </c>
      <c r="G50" s="23">
        <f>D50*G47</f>
        <v>71709.574573000005</v>
      </c>
    </row>
    <row r="51" spans="1:9" ht="11.25" customHeight="1" x14ac:dyDescent="0.15">
      <c r="A51" s="327"/>
      <c r="B51" s="328"/>
      <c r="C51" s="55">
        <v>2020</v>
      </c>
      <c r="D51" s="52">
        <f>G40</f>
        <v>1024127.2987</v>
      </c>
      <c r="E51" s="22">
        <f t="shared" si="17"/>
        <v>204825.45974000002</v>
      </c>
      <c r="F51" s="22">
        <f t="shared" si="18"/>
        <v>819301.83896000008</v>
      </c>
      <c r="G51" s="23">
        <f>D51*G47</f>
        <v>71688.910909000013</v>
      </c>
    </row>
    <row r="52" spans="1:9" ht="11.25" customHeight="1" thickBot="1" x14ac:dyDescent="0.2">
      <c r="A52" s="327"/>
      <c r="B52" s="328"/>
      <c r="C52" s="56">
        <v>2021</v>
      </c>
      <c r="D52" s="57">
        <f>G41</f>
        <v>1016698.8247</v>
      </c>
      <c r="E52" s="58">
        <f t="shared" si="17"/>
        <v>203339.76494000002</v>
      </c>
      <c r="F52" s="58">
        <f t="shared" si="18"/>
        <v>813359.05976000009</v>
      </c>
      <c r="G52" s="59">
        <f>D52*G47</f>
        <v>71168.917729000008</v>
      </c>
    </row>
    <row r="53" spans="1:9" ht="11.25" customHeight="1" thickTop="1" thickBot="1" x14ac:dyDescent="0.2">
      <c r="A53" s="329"/>
      <c r="B53" s="330"/>
      <c r="C53" s="60" t="s">
        <v>24</v>
      </c>
      <c r="D53" s="61">
        <f>SUM(D48:D52)</f>
        <v>5051688.2558000004</v>
      </c>
      <c r="E53" s="61">
        <f t="shared" ref="E53:G53" si="19">SUM(E48:E52)</f>
        <v>1010337.65116</v>
      </c>
      <c r="F53" s="61">
        <f t="shared" si="19"/>
        <v>4041350.60464</v>
      </c>
      <c r="G53" s="62">
        <f t="shared" si="19"/>
        <v>353618.17790600006</v>
      </c>
      <c r="I53" s="22">
        <v>353618.18199999997</v>
      </c>
    </row>
    <row r="54" spans="1:9" ht="11.25" customHeight="1" x14ac:dyDescent="0.15">
      <c r="A54" s="340" t="s">
        <v>97</v>
      </c>
      <c r="B54" s="340"/>
      <c r="C54" s="340"/>
      <c r="D54" s="340"/>
      <c r="E54" s="340"/>
      <c r="F54" s="340"/>
      <c r="G54" s="340"/>
      <c r="I54" s="232"/>
    </row>
    <row r="55" spans="1:9" ht="11.25" customHeight="1" thickBot="1" x14ac:dyDescent="0.2"/>
    <row r="56" spans="1:9" ht="11.25" customHeight="1" x14ac:dyDescent="0.15">
      <c r="A56" s="296" t="s">
        <v>95</v>
      </c>
      <c r="B56" s="297"/>
      <c r="C56" s="72">
        <v>2017</v>
      </c>
      <c r="D56" s="66" t="s">
        <v>41</v>
      </c>
      <c r="E56" s="67">
        <f>F48+G48</f>
        <v>883634.85341100011</v>
      </c>
    </row>
    <row r="57" spans="1:9" ht="11.25" customHeight="1" x14ac:dyDescent="0.15">
      <c r="A57" s="298"/>
      <c r="B57" s="299"/>
      <c r="C57" s="73">
        <v>2018</v>
      </c>
      <c r="D57" s="63" t="s">
        <v>43</v>
      </c>
      <c r="E57" s="68">
        <f t="shared" ref="E57:E60" si="20">F49+G49</f>
        <v>844567.63208400004</v>
      </c>
    </row>
    <row r="58" spans="1:9" ht="11.25" customHeight="1" x14ac:dyDescent="0.15">
      <c r="A58" s="298"/>
      <c r="B58" s="299"/>
      <c r="C58" s="74">
        <v>2019</v>
      </c>
      <c r="D58" s="64" t="s">
        <v>42</v>
      </c>
      <c r="E58" s="68">
        <f t="shared" si="20"/>
        <v>891247.56969300006</v>
      </c>
    </row>
    <row r="59" spans="1:9" ht="11.25" customHeight="1" x14ac:dyDescent="0.15">
      <c r="A59" s="298"/>
      <c r="B59" s="299"/>
      <c r="C59" s="75">
        <v>2020</v>
      </c>
      <c r="D59" s="65" t="s">
        <v>44</v>
      </c>
      <c r="E59" s="68">
        <f t="shared" si="20"/>
        <v>890990.74986900005</v>
      </c>
    </row>
    <row r="60" spans="1:9" ht="11.25" customHeight="1" thickBot="1" x14ac:dyDescent="0.2">
      <c r="A60" s="298"/>
      <c r="B60" s="299"/>
      <c r="C60" s="76">
        <v>2021</v>
      </c>
      <c r="D60" s="69" t="s">
        <v>45</v>
      </c>
      <c r="E60" s="70">
        <f t="shared" si="20"/>
        <v>884527.97748900007</v>
      </c>
    </row>
    <row r="61" spans="1:9" ht="11.25" customHeight="1" thickBot="1" x14ac:dyDescent="0.2">
      <c r="A61" s="300"/>
      <c r="B61" s="301"/>
      <c r="C61" s="302" t="s">
        <v>40</v>
      </c>
      <c r="D61" s="303"/>
      <c r="E61" s="71">
        <f>SUM(E56:E60)</f>
        <v>4394968.7825460006</v>
      </c>
      <c r="I61" s="22"/>
    </row>
  </sheetData>
  <mergeCells count="25">
    <mergeCell ref="K1:K3"/>
    <mergeCell ref="I1:I3"/>
    <mergeCell ref="J1:J3"/>
    <mergeCell ref="D33:E33"/>
    <mergeCell ref="D31:E31"/>
    <mergeCell ref="D32:E32"/>
    <mergeCell ref="A1:G1"/>
    <mergeCell ref="A4:A9"/>
    <mergeCell ref="B4:B8"/>
    <mergeCell ref="A10:B15"/>
    <mergeCell ref="A56:B61"/>
    <mergeCell ref="C61:D61"/>
    <mergeCell ref="A16:B21"/>
    <mergeCell ref="A22:A36"/>
    <mergeCell ref="B22:B28"/>
    <mergeCell ref="B29:B35"/>
    <mergeCell ref="A37:B42"/>
    <mergeCell ref="A44:C44"/>
    <mergeCell ref="A46:B53"/>
    <mergeCell ref="C46:C47"/>
    <mergeCell ref="D46:D47"/>
    <mergeCell ref="D34:E34"/>
    <mergeCell ref="D29:E29"/>
    <mergeCell ref="D30:E30"/>
    <mergeCell ref="A54:G54"/>
  </mergeCells>
  <pageMargins left="0.25" right="0.25" top="0.75" bottom="0.75" header="0.3" footer="0.3"/>
  <pageSetup paperSize="9" scale="8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view="pageBreakPreview" zoomScaleNormal="100" zoomScaleSheetLayoutView="100" workbookViewId="0">
      <selection activeCell="C6" sqref="C6"/>
    </sheetView>
  </sheetViews>
  <sheetFormatPr baseColWidth="10" defaultRowHeight="11.25" customHeight="1" x14ac:dyDescent="0.15"/>
  <cols>
    <col min="1" max="1" width="10.28515625" style="3" customWidth="1"/>
    <col min="2" max="2" width="7.28515625" style="3" customWidth="1"/>
    <col min="3" max="3" width="15.7109375" style="3" customWidth="1"/>
    <col min="4" max="7" width="20.7109375" style="3" customWidth="1"/>
    <col min="8" max="8" width="5.7109375" style="3" customWidth="1"/>
    <col min="9" max="9" width="20.7109375" style="3" hidden="1" customWidth="1"/>
    <col min="10" max="10" width="11.42578125" style="3"/>
    <col min="11" max="11" width="20.7109375" style="3" hidden="1" customWidth="1"/>
    <col min="12" max="16384" width="11.42578125" style="3"/>
  </cols>
  <sheetData>
    <row r="1" spans="1:11" ht="11.25" customHeight="1" x14ac:dyDescent="0.15">
      <c r="A1" s="352" t="s">
        <v>85</v>
      </c>
      <c r="B1" s="352"/>
      <c r="C1" s="352"/>
      <c r="D1" s="352"/>
      <c r="E1" s="352"/>
      <c r="F1" s="352"/>
      <c r="G1" s="352"/>
      <c r="I1" s="344" t="s">
        <v>82</v>
      </c>
      <c r="J1" s="347" t="s">
        <v>47</v>
      </c>
      <c r="K1" s="341" t="s">
        <v>83</v>
      </c>
    </row>
    <row r="2" spans="1:11" ht="11.25" customHeight="1" x14ac:dyDescent="0.15">
      <c r="I2" s="345"/>
      <c r="J2" s="348"/>
      <c r="K2" s="342"/>
    </row>
    <row r="3" spans="1:11" ht="11.25" customHeight="1" thickBot="1" x14ac:dyDescent="0.2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I3" s="346"/>
      <c r="J3" s="349"/>
      <c r="K3" s="343"/>
    </row>
    <row r="4" spans="1:11" ht="11.25" customHeight="1" x14ac:dyDescent="0.15">
      <c r="A4" s="353" t="s">
        <v>81</v>
      </c>
      <c r="B4" s="356" t="s">
        <v>23</v>
      </c>
      <c r="C4" s="8">
        <v>2017</v>
      </c>
      <c r="D4" s="220">
        <f>'T1 - Sans réduction'!D4*'T1 - Budget voor MB + Reductie'!$E$66</f>
        <v>10392.908783128314</v>
      </c>
      <c r="E4" s="220">
        <f>'T1 - Sans réduction'!E4*'T1 - Budget voor MB + Reductie'!$E$66</f>
        <v>135636.63086856969</v>
      </c>
      <c r="F4" s="220">
        <f>'T1 - Sans réduction'!F4*'T1 - Budget voor MB + Reductie'!$E$66</f>
        <v>713411.70798665192</v>
      </c>
      <c r="G4" s="21">
        <f>SUM(D4:F4)</f>
        <v>859441.24763834989</v>
      </c>
    </row>
    <row r="5" spans="1:11" ht="11.25" customHeight="1" x14ac:dyDescent="0.15">
      <c r="A5" s="354"/>
      <c r="B5" s="357"/>
      <c r="C5" s="1">
        <v>2018</v>
      </c>
      <c r="D5" s="22">
        <f>Referenties!E6*'T1 - Budget voor MB + Reductie'!$J$9</f>
        <v>12713.7924</v>
      </c>
      <c r="E5" s="22">
        <f>Referenties!F6*'T1 - Budget voor MB + Reductie'!$J$9</f>
        <v>143733.71840000001</v>
      </c>
      <c r="F5" s="22">
        <f>Referenties!G6*'T1 - Budget voor MB + Reductie'!$J$9</f>
        <v>713710.52659999998</v>
      </c>
      <c r="G5" s="23">
        <f t="shared" ref="G5:G15" si="0">SUM(D5:F5)</f>
        <v>870158.03740000003</v>
      </c>
    </row>
    <row r="6" spans="1:11" ht="11.25" customHeight="1" x14ac:dyDescent="0.15">
      <c r="A6" s="354"/>
      <c r="B6" s="357"/>
      <c r="C6" s="1">
        <v>2019</v>
      </c>
      <c r="D6" s="22">
        <f>Referenties!E7*'T1 - Budget voor MB + Reductie'!$J$9</f>
        <v>11539.1348</v>
      </c>
      <c r="E6" s="22">
        <f>Referenties!F7*'T1 - Budget voor MB + Reductie'!$J$9</f>
        <v>142635.48509999999</v>
      </c>
      <c r="F6" s="22">
        <f>Referenties!G7*'T1 - Budget voor MB + Reductie'!$J$9</f>
        <v>727321.6348</v>
      </c>
      <c r="G6" s="23">
        <f t="shared" si="0"/>
        <v>881496.25469999993</v>
      </c>
    </row>
    <row r="7" spans="1:11" ht="11.25" customHeight="1" x14ac:dyDescent="0.15">
      <c r="A7" s="354"/>
      <c r="B7" s="357"/>
      <c r="C7" s="1">
        <v>2020</v>
      </c>
      <c r="D7" s="22">
        <f>Referenties!E8*'T1 - Budget voor MB + Reductie'!$J$9</f>
        <v>13227.4292</v>
      </c>
      <c r="E7" s="22">
        <f>Referenties!F8*'T1 - Budget voor MB + Reductie'!$J$9</f>
        <v>155055.44400000002</v>
      </c>
      <c r="F7" s="22">
        <f>Referenties!G8*'T1 - Budget voor MB + Reductie'!$J$9</f>
        <v>751170.45750000002</v>
      </c>
      <c r="G7" s="23">
        <f t="shared" si="0"/>
        <v>919453.33070000005</v>
      </c>
    </row>
    <row r="8" spans="1:11" ht="11.25" customHeight="1" x14ac:dyDescent="0.15">
      <c r="A8" s="354"/>
      <c r="B8" s="357"/>
      <c r="C8" s="1">
        <v>2021</v>
      </c>
      <c r="D8" s="221">
        <f>Referenties!E9*'T1 - Budget voor MB + Reductie'!$J$9</f>
        <v>34305.290300000001</v>
      </c>
      <c r="E8" s="221">
        <f>Referenties!F9*'T1 - Budget voor MB + Reductie'!$J$9</f>
        <v>139181.90239999999</v>
      </c>
      <c r="F8" s="221">
        <f>Referenties!G9*'T1 - Budget voor MB + Reductie'!$J$9</f>
        <v>734340.18369999994</v>
      </c>
      <c r="G8" s="23">
        <f>SUM(D8:F8)</f>
        <v>907827.37639999995</v>
      </c>
    </row>
    <row r="9" spans="1:11" ht="11.25" customHeight="1" thickBot="1" x14ac:dyDescent="0.2">
      <c r="A9" s="355"/>
      <c r="B9" s="9"/>
      <c r="C9" s="2" t="s">
        <v>24</v>
      </c>
      <c r="D9" s="24">
        <f>SUM(D4:D8)</f>
        <v>82178.555483128323</v>
      </c>
      <c r="E9" s="24">
        <f>SUM(E4:E8)</f>
        <v>716243.1807685697</v>
      </c>
      <c r="F9" s="24">
        <f>SUM(F4:F8)</f>
        <v>3639954.510586652</v>
      </c>
      <c r="G9" s="25">
        <f t="shared" si="0"/>
        <v>4438376.2468383498</v>
      </c>
      <c r="I9" s="22">
        <f>K9*100/80</f>
        <v>4496109.4582000002</v>
      </c>
      <c r="J9" s="87">
        <v>0.89</v>
      </c>
      <c r="K9" s="22">
        <v>3596887.5665600002</v>
      </c>
    </row>
    <row r="10" spans="1:11" ht="11.25" customHeight="1" x14ac:dyDescent="0.15">
      <c r="A10" s="358" t="s">
        <v>25</v>
      </c>
      <c r="B10" s="359"/>
      <c r="C10" s="4">
        <v>2017</v>
      </c>
      <c r="D10" s="222">
        <f>D4</f>
        <v>10392.908783128314</v>
      </c>
      <c r="E10" s="222">
        <f t="shared" ref="E10:F10" si="1">E4</f>
        <v>135636.63086856969</v>
      </c>
      <c r="F10" s="222">
        <f t="shared" si="1"/>
        <v>713411.70798665192</v>
      </c>
      <c r="G10" s="26">
        <f t="shared" si="0"/>
        <v>859441.24763834989</v>
      </c>
    </row>
    <row r="11" spans="1:11" ht="11.25" customHeight="1" x14ac:dyDescent="0.15">
      <c r="A11" s="360"/>
      <c r="B11" s="361"/>
      <c r="C11" s="5">
        <v>2018</v>
      </c>
      <c r="D11" s="224">
        <f t="shared" ref="D11:F14" si="2">D5</f>
        <v>12713.7924</v>
      </c>
      <c r="E11" s="224">
        <f t="shared" si="2"/>
        <v>143733.71840000001</v>
      </c>
      <c r="F11" s="224">
        <f t="shared" si="2"/>
        <v>713710.52659999998</v>
      </c>
      <c r="G11" s="27">
        <f t="shared" si="0"/>
        <v>870158.03740000003</v>
      </c>
    </row>
    <row r="12" spans="1:11" ht="11.25" customHeight="1" x14ac:dyDescent="0.15">
      <c r="A12" s="360"/>
      <c r="B12" s="361"/>
      <c r="C12" s="5">
        <v>2019</v>
      </c>
      <c r="D12" s="224">
        <f t="shared" si="2"/>
        <v>11539.1348</v>
      </c>
      <c r="E12" s="224">
        <f t="shared" si="2"/>
        <v>142635.48509999999</v>
      </c>
      <c r="F12" s="224">
        <f t="shared" si="2"/>
        <v>727321.6348</v>
      </c>
      <c r="G12" s="27">
        <f t="shared" si="0"/>
        <v>881496.25469999993</v>
      </c>
    </row>
    <row r="13" spans="1:11" ht="11.25" customHeight="1" x14ac:dyDescent="0.15">
      <c r="A13" s="360"/>
      <c r="B13" s="361"/>
      <c r="C13" s="5">
        <v>2020</v>
      </c>
      <c r="D13" s="224">
        <f t="shared" si="2"/>
        <v>13227.4292</v>
      </c>
      <c r="E13" s="224">
        <f t="shared" si="2"/>
        <v>155055.44400000002</v>
      </c>
      <c r="F13" s="224">
        <f t="shared" si="2"/>
        <v>751170.45750000002</v>
      </c>
      <c r="G13" s="27">
        <f t="shared" si="0"/>
        <v>919453.33070000005</v>
      </c>
    </row>
    <row r="14" spans="1:11" ht="11.25" customHeight="1" x14ac:dyDescent="0.15">
      <c r="A14" s="360"/>
      <c r="B14" s="361"/>
      <c r="C14" s="5">
        <v>2021</v>
      </c>
      <c r="D14" s="223">
        <f t="shared" si="2"/>
        <v>34305.290300000001</v>
      </c>
      <c r="E14" s="223">
        <f t="shared" si="2"/>
        <v>139181.90239999999</v>
      </c>
      <c r="F14" s="223">
        <f t="shared" si="2"/>
        <v>734340.18369999994</v>
      </c>
      <c r="G14" s="27">
        <f t="shared" si="0"/>
        <v>907827.37639999995</v>
      </c>
    </row>
    <row r="15" spans="1:11" ht="11.25" customHeight="1" thickBot="1" x14ac:dyDescent="0.2">
      <c r="A15" s="362"/>
      <c r="B15" s="363"/>
      <c r="C15" s="6" t="s">
        <v>24</v>
      </c>
      <c r="D15" s="28">
        <f t="shared" ref="D15:F15" si="3">SUM(D10:D14)</f>
        <v>82178.555483128323</v>
      </c>
      <c r="E15" s="28">
        <f t="shared" si="3"/>
        <v>716243.1807685697</v>
      </c>
      <c r="F15" s="28">
        <f t="shared" si="3"/>
        <v>3639954.510586652</v>
      </c>
      <c r="G15" s="29">
        <f t="shared" si="0"/>
        <v>4438376.2468383498</v>
      </c>
    </row>
    <row r="16" spans="1:11" ht="11.25" customHeight="1" x14ac:dyDescent="0.15">
      <c r="A16" s="304" t="s">
        <v>31</v>
      </c>
      <c r="B16" s="305"/>
      <c r="C16" s="11">
        <v>2017</v>
      </c>
      <c r="D16" s="225">
        <f>D10</f>
        <v>10392.908783128314</v>
      </c>
      <c r="E16" s="225">
        <f t="shared" ref="E16:F16" si="4">E10</f>
        <v>135636.63086856969</v>
      </c>
      <c r="F16" s="225">
        <f t="shared" si="4"/>
        <v>713411.70798665192</v>
      </c>
      <c r="G16" s="12">
        <f>SUM(D16:F16)</f>
        <v>859441.24763834989</v>
      </c>
    </row>
    <row r="17" spans="1:7" ht="11.25" customHeight="1" x14ac:dyDescent="0.15">
      <c r="A17" s="306"/>
      <c r="B17" s="307"/>
      <c r="C17" s="10">
        <v>2018</v>
      </c>
      <c r="D17" s="227">
        <f t="shared" ref="D17:F20" si="5">D11</f>
        <v>12713.7924</v>
      </c>
      <c r="E17" s="227">
        <f t="shared" si="5"/>
        <v>143733.71840000001</v>
      </c>
      <c r="F17" s="227">
        <f t="shared" si="5"/>
        <v>713710.52659999998</v>
      </c>
      <c r="G17" s="13">
        <f t="shared" ref="G17:G21" si="6">SUM(D17:F17)</f>
        <v>870158.03740000003</v>
      </c>
    </row>
    <row r="18" spans="1:7" ht="11.25" customHeight="1" x14ac:dyDescent="0.15">
      <c r="A18" s="306"/>
      <c r="B18" s="307"/>
      <c r="C18" s="10">
        <v>2019</v>
      </c>
      <c r="D18" s="227">
        <f t="shared" si="5"/>
        <v>11539.1348</v>
      </c>
      <c r="E18" s="227">
        <f t="shared" si="5"/>
        <v>142635.48509999999</v>
      </c>
      <c r="F18" s="227">
        <f t="shared" si="5"/>
        <v>727321.6348</v>
      </c>
      <c r="G18" s="13">
        <f t="shared" si="6"/>
        <v>881496.25469999993</v>
      </c>
    </row>
    <row r="19" spans="1:7" ht="11.25" customHeight="1" x14ac:dyDescent="0.15">
      <c r="A19" s="306"/>
      <c r="B19" s="307"/>
      <c r="C19" s="10">
        <v>2020</v>
      </c>
      <c r="D19" s="227">
        <f t="shared" si="5"/>
        <v>13227.4292</v>
      </c>
      <c r="E19" s="227">
        <f t="shared" si="5"/>
        <v>155055.44400000002</v>
      </c>
      <c r="F19" s="227">
        <f t="shared" si="5"/>
        <v>751170.45750000002</v>
      </c>
      <c r="G19" s="13">
        <f t="shared" si="6"/>
        <v>919453.33070000005</v>
      </c>
    </row>
    <row r="20" spans="1:7" ht="11.25" customHeight="1" x14ac:dyDescent="0.15">
      <c r="A20" s="306"/>
      <c r="B20" s="307"/>
      <c r="C20" s="10">
        <v>2021</v>
      </c>
      <c r="D20" s="226">
        <f t="shared" si="5"/>
        <v>34305.290300000001</v>
      </c>
      <c r="E20" s="226">
        <f t="shared" si="5"/>
        <v>139181.90239999999</v>
      </c>
      <c r="F20" s="226">
        <f t="shared" si="5"/>
        <v>734340.18369999994</v>
      </c>
      <c r="G20" s="13">
        <f t="shared" si="6"/>
        <v>907827.37639999995</v>
      </c>
    </row>
    <row r="21" spans="1:7" ht="11.25" customHeight="1" thickBot="1" x14ac:dyDescent="0.2">
      <c r="A21" s="308"/>
      <c r="B21" s="309"/>
      <c r="C21" s="14" t="s">
        <v>24</v>
      </c>
      <c r="D21" s="15">
        <f>SUM(D16:D20)</f>
        <v>82178.555483128323</v>
      </c>
      <c r="E21" s="15">
        <f t="shared" ref="E21:F21" si="7">SUM(E16:E20)</f>
        <v>716243.1807685697</v>
      </c>
      <c r="F21" s="15">
        <f t="shared" si="7"/>
        <v>3639954.510586652</v>
      </c>
      <c r="G21" s="16">
        <f t="shared" si="6"/>
        <v>4438376.2468383498</v>
      </c>
    </row>
    <row r="22" spans="1:7" ht="11.25" customHeight="1" x14ac:dyDescent="0.15">
      <c r="A22" s="310" t="s">
        <v>32</v>
      </c>
      <c r="B22" s="314" t="s">
        <v>28</v>
      </c>
      <c r="C22" s="8">
        <v>2017</v>
      </c>
      <c r="D22" s="30"/>
      <c r="E22" s="30"/>
      <c r="F22" s="30"/>
      <c r="G22" s="228">
        <f>'T1 - Sans réduction'!G22*'T1 - Budget voor MB + Reductie'!$E$66</f>
        <v>2084.943335731647</v>
      </c>
    </row>
    <row r="23" spans="1:7" ht="11.25" customHeight="1" x14ac:dyDescent="0.15">
      <c r="A23" s="311"/>
      <c r="B23" s="315"/>
      <c r="C23" s="1">
        <v>2018</v>
      </c>
      <c r="D23" s="31"/>
      <c r="E23" s="31"/>
      <c r="F23" s="31"/>
      <c r="G23" s="23">
        <f>Referenties!H211*'T1 - Budget voor MB + Reductie'!$J$36</f>
        <v>2269.5000000000005</v>
      </c>
    </row>
    <row r="24" spans="1:7" ht="11.25" customHeight="1" x14ac:dyDescent="0.15">
      <c r="A24" s="311"/>
      <c r="B24" s="315"/>
      <c r="C24" s="1">
        <v>2019</v>
      </c>
      <c r="D24" s="31"/>
      <c r="E24" s="31"/>
      <c r="F24" s="31"/>
      <c r="G24" s="23">
        <f>Referenties!H212*'T1 - Budget voor MB + Reductie'!$J$36</f>
        <v>41267.991700000006</v>
      </c>
    </row>
    <row r="25" spans="1:7" ht="11.25" customHeight="1" x14ac:dyDescent="0.15">
      <c r="A25" s="311"/>
      <c r="B25" s="315"/>
      <c r="C25" s="1">
        <v>2020</v>
      </c>
      <c r="D25" s="31"/>
      <c r="E25" s="31"/>
      <c r="F25" s="31"/>
      <c r="G25" s="23">
        <f>Referenties!H213*'T1 - Budget voor MB + Reductie'!$J$36</f>
        <v>2361.1878000000002</v>
      </c>
    </row>
    <row r="26" spans="1:7" ht="11.25" customHeight="1" x14ac:dyDescent="0.15">
      <c r="A26" s="311"/>
      <c r="B26" s="315"/>
      <c r="C26" s="1">
        <v>2021</v>
      </c>
      <c r="D26" s="31"/>
      <c r="E26" s="31"/>
      <c r="F26" s="31"/>
      <c r="G26" s="229">
        <f>Referenties!H214*'T1 - Budget voor MB + Reductie'!$J$36</f>
        <v>2408.4112000000005</v>
      </c>
    </row>
    <row r="27" spans="1:7" ht="11.25" customHeight="1" x14ac:dyDescent="0.15">
      <c r="A27" s="311"/>
      <c r="B27" s="315"/>
      <c r="C27" s="17" t="s">
        <v>24</v>
      </c>
      <c r="D27" s="32"/>
      <c r="E27" s="32"/>
      <c r="F27" s="32"/>
      <c r="G27" s="33">
        <f>SUM(G22:G26)</f>
        <v>50392.034035731653</v>
      </c>
    </row>
    <row r="28" spans="1:7" ht="11.25" customHeight="1" thickBot="1" x14ac:dyDescent="0.2">
      <c r="A28" s="311"/>
      <c r="B28" s="316"/>
      <c r="C28" s="18" t="s">
        <v>26</v>
      </c>
      <c r="D28" s="19"/>
      <c r="E28" s="19"/>
      <c r="F28" s="19"/>
      <c r="G28" s="43">
        <f>G27/G42</f>
        <v>1.0103149577126885E-2</v>
      </c>
    </row>
    <row r="29" spans="1:7" ht="11.25" customHeight="1" thickTop="1" x14ac:dyDescent="0.15">
      <c r="A29" s="311"/>
      <c r="B29" s="317" t="s">
        <v>29</v>
      </c>
      <c r="C29" s="47">
        <v>2017</v>
      </c>
      <c r="D29" s="337">
        <f>'T1 - Sans réduction'!D29*'T1 - Budget voor MB + Reductie'!$E$66</f>
        <v>9706.2285256184259</v>
      </c>
      <c r="E29" s="338">
        <f>'T1 - Sans réduction'!E29*'T1 - Budget voor MB + Reductie'!$E$66</f>
        <v>0</v>
      </c>
      <c r="F29" s="230">
        <f>'T1 - Sans réduction'!F29*'T1 - Budget voor MB + Reductie'!$E$66</f>
        <v>80506.492466966753</v>
      </c>
      <c r="G29" s="48">
        <f>SUM(D29:F29)</f>
        <v>90212.720992585178</v>
      </c>
    </row>
    <row r="30" spans="1:7" ht="11.25" customHeight="1" x14ac:dyDescent="0.15">
      <c r="A30" s="311"/>
      <c r="B30" s="315"/>
      <c r="C30" s="1">
        <v>2018</v>
      </c>
      <c r="D30" s="339">
        <f>Referenties!E204*'T1 - Budget voor MB + Reductie'!$J$36</f>
        <v>10707.029300000002</v>
      </c>
      <c r="E30" s="339"/>
      <c r="F30" s="22">
        <f>Referenties!G204*'T1 - Budget voor MB + Reductie'!$J$36</f>
        <v>87632.826500000025</v>
      </c>
      <c r="G30" s="23">
        <f t="shared" ref="G30:G33" si="8">SUM(D30:F30)</f>
        <v>98339.855800000019</v>
      </c>
    </row>
    <row r="31" spans="1:7" ht="11.25" customHeight="1" x14ac:dyDescent="0.15">
      <c r="A31" s="311"/>
      <c r="B31" s="315"/>
      <c r="C31" s="1">
        <v>2019</v>
      </c>
      <c r="D31" s="339">
        <f>Referenties!E205*'T1 - Budget voor MB + Reductie'!$J$36</f>
        <v>10776.716300000002</v>
      </c>
      <c r="E31" s="339"/>
      <c r="F31" s="22">
        <f>Referenties!G205*'T1 - Budget voor MB + Reductie'!$J$36</f>
        <v>90881.531200000012</v>
      </c>
      <c r="G31" s="23">
        <f t="shared" si="8"/>
        <v>101658.24750000001</v>
      </c>
    </row>
    <row r="32" spans="1:7" ht="11.25" customHeight="1" x14ac:dyDescent="0.15">
      <c r="A32" s="311"/>
      <c r="B32" s="315"/>
      <c r="C32" s="1">
        <v>2020</v>
      </c>
      <c r="D32" s="339">
        <f>Referenties!E206*'T1 - Budget voor MB + Reductie'!$J$36</f>
        <v>11139.587100000002</v>
      </c>
      <c r="E32" s="339"/>
      <c r="F32" s="22">
        <f>Referenties!G206*'T1 - Budget voor MB + Reductie'!$J$36</f>
        <v>91173.193100000004</v>
      </c>
      <c r="G32" s="23">
        <f t="shared" si="8"/>
        <v>102312.78020000001</v>
      </c>
    </row>
    <row r="33" spans="1:11" ht="11.25" customHeight="1" x14ac:dyDescent="0.15">
      <c r="A33" s="311"/>
      <c r="B33" s="315"/>
      <c r="C33" s="1">
        <v>2021</v>
      </c>
      <c r="D33" s="350">
        <f>Referenties!E207*'T1 - Budget voor MB + Reductie'!$J$36</f>
        <v>13466.376400000003</v>
      </c>
      <c r="E33" s="351"/>
      <c r="F33" s="221">
        <f>Referenties!G207*'T1 - Budget voor MB + Reductie'!$J$36</f>
        <v>92996.660700000022</v>
      </c>
      <c r="G33" s="23">
        <f t="shared" si="8"/>
        <v>106463.03710000003</v>
      </c>
    </row>
    <row r="34" spans="1:11" ht="11.25" customHeight="1" x14ac:dyDescent="0.15">
      <c r="A34" s="311"/>
      <c r="B34" s="315"/>
      <c r="C34" s="17" t="s">
        <v>24</v>
      </c>
      <c r="D34" s="335">
        <f>SUM(D29:E33)</f>
        <v>55795.937625618433</v>
      </c>
      <c r="E34" s="336"/>
      <c r="F34" s="34">
        <f t="shared" ref="F34" si="9">SUM(F29:F33)</f>
        <v>443190.70396696683</v>
      </c>
      <c r="G34" s="33">
        <f>SUM(G29:G33)</f>
        <v>498986.64159258519</v>
      </c>
    </row>
    <row r="35" spans="1:11" ht="11.25" customHeight="1" thickBot="1" x14ac:dyDescent="0.2">
      <c r="A35" s="312"/>
      <c r="B35" s="316"/>
      <c r="C35" s="18" t="s">
        <v>30</v>
      </c>
      <c r="D35" s="49"/>
      <c r="E35" s="49"/>
      <c r="F35" s="49"/>
      <c r="G35" s="43">
        <f>G34/G42</f>
        <v>0.10004233354469109</v>
      </c>
    </row>
    <row r="36" spans="1:11" ht="11.25" customHeight="1" thickTop="1" thickBot="1" x14ac:dyDescent="0.2">
      <c r="A36" s="313"/>
      <c r="B36" s="44"/>
      <c r="C36" s="45" t="s">
        <v>27</v>
      </c>
      <c r="D36" s="82"/>
      <c r="E36" s="82"/>
      <c r="F36" s="82"/>
      <c r="G36" s="46">
        <f>SUM(G27+G34)</f>
        <v>549378.67562831682</v>
      </c>
      <c r="I36" s="22">
        <f>K36*100/80</f>
        <v>555578.79760000005</v>
      </c>
      <c r="J36" s="87">
        <f>I36/Referenties!H217</f>
        <v>0.89000000000000012</v>
      </c>
      <c r="K36" s="22">
        <v>444463.03808000003</v>
      </c>
    </row>
    <row r="37" spans="1:11" ht="11.25" customHeight="1" x14ac:dyDescent="0.15">
      <c r="A37" s="318" t="s">
        <v>33</v>
      </c>
      <c r="B37" s="319"/>
      <c r="C37" s="36">
        <v>2017</v>
      </c>
      <c r="D37" s="83"/>
      <c r="E37" s="83"/>
      <c r="F37" s="83"/>
      <c r="G37" s="37">
        <f>SUM(G16+G22+G29)</f>
        <v>951738.9119666667</v>
      </c>
    </row>
    <row r="38" spans="1:11" ht="11.25" customHeight="1" x14ac:dyDescent="0.15">
      <c r="A38" s="320"/>
      <c r="B38" s="321"/>
      <c r="C38" s="35">
        <v>2018</v>
      </c>
      <c r="D38" s="84"/>
      <c r="E38" s="84"/>
      <c r="F38" s="84"/>
      <c r="G38" s="38">
        <f t="shared" ref="G38:G41" si="10">SUM(G17+G23+G30)</f>
        <v>970767.39320000005</v>
      </c>
    </row>
    <row r="39" spans="1:11" ht="11.25" customHeight="1" x14ac:dyDescent="0.15">
      <c r="A39" s="320"/>
      <c r="B39" s="321"/>
      <c r="C39" s="35">
        <v>2019</v>
      </c>
      <c r="D39" s="84"/>
      <c r="E39" s="84"/>
      <c r="F39" s="84"/>
      <c r="G39" s="38">
        <f t="shared" si="10"/>
        <v>1024422.4939</v>
      </c>
    </row>
    <row r="40" spans="1:11" ht="11.25" customHeight="1" x14ac:dyDescent="0.15">
      <c r="A40" s="320"/>
      <c r="B40" s="321"/>
      <c r="C40" s="35">
        <v>2020</v>
      </c>
      <c r="D40" s="84"/>
      <c r="E40" s="84"/>
      <c r="F40" s="84"/>
      <c r="G40" s="38">
        <f t="shared" si="10"/>
        <v>1024127.2987</v>
      </c>
    </row>
    <row r="41" spans="1:11" ht="11.25" customHeight="1" thickBot="1" x14ac:dyDescent="0.2">
      <c r="A41" s="320"/>
      <c r="B41" s="321"/>
      <c r="C41" s="41">
        <v>2021</v>
      </c>
      <c r="D41" s="85"/>
      <c r="E41" s="85"/>
      <c r="F41" s="85"/>
      <c r="G41" s="42">
        <f t="shared" si="10"/>
        <v>1016698.8247</v>
      </c>
    </row>
    <row r="42" spans="1:11" ht="11.25" customHeight="1" thickTop="1" thickBot="1" x14ac:dyDescent="0.2">
      <c r="A42" s="322"/>
      <c r="B42" s="323"/>
      <c r="C42" s="39" t="s">
        <v>24</v>
      </c>
      <c r="D42" s="86"/>
      <c r="E42" s="86"/>
      <c r="F42" s="86"/>
      <c r="G42" s="40">
        <f>SUM(G37:G41)</f>
        <v>4987754.9224666674</v>
      </c>
    </row>
    <row r="44" spans="1:11" ht="11.25" customHeight="1" x14ac:dyDescent="0.15">
      <c r="A44" s="324" t="s">
        <v>34</v>
      </c>
      <c r="B44" s="324"/>
      <c r="C44" s="324"/>
      <c r="D44" s="81" t="s">
        <v>35</v>
      </c>
      <c r="E44" s="50">
        <f>G15/G21</f>
        <v>1</v>
      </c>
      <c r="F44" s="81" t="s">
        <v>36</v>
      </c>
      <c r="G44" s="50">
        <v>0</v>
      </c>
    </row>
    <row r="45" spans="1:11" ht="11.25" customHeight="1" thickBot="1" x14ac:dyDescent="0.2"/>
    <row r="46" spans="1:11" ht="11.25" customHeight="1" x14ac:dyDescent="0.15">
      <c r="A46" s="325" t="s">
        <v>37</v>
      </c>
      <c r="B46" s="326"/>
      <c r="C46" s="331" t="s">
        <v>18</v>
      </c>
      <c r="D46" s="333" t="s">
        <v>38</v>
      </c>
      <c r="E46" s="77" t="s">
        <v>84</v>
      </c>
      <c r="F46" s="78" t="s">
        <v>46</v>
      </c>
      <c r="G46" s="79" t="s">
        <v>39</v>
      </c>
    </row>
    <row r="47" spans="1:11" ht="11.25" customHeight="1" thickBot="1" x14ac:dyDescent="0.2">
      <c r="A47" s="327"/>
      <c r="B47" s="328"/>
      <c r="C47" s="332"/>
      <c r="D47" s="334"/>
      <c r="E47" s="218">
        <v>0.2</v>
      </c>
      <c r="F47" s="219" t="s">
        <v>96</v>
      </c>
      <c r="G47" s="80">
        <v>7.0000000000000007E-2</v>
      </c>
    </row>
    <row r="48" spans="1:11" ht="11.25" customHeight="1" x14ac:dyDescent="0.15">
      <c r="A48" s="327"/>
      <c r="B48" s="328"/>
      <c r="C48" s="53">
        <v>2017</v>
      </c>
      <c r="D48" s="54">
        <f>G37</f>
        <v>951738.9119666667</v>
      </c>
      <c r="E48" s="54">
        <f>D48*0.2</f>
        <v>190347.78239333336</v>
      </c>
      <c r="F48" s="20">
        <f>D48*0.8</f>
        <v>761391.12957333343</v>
      </c>
      <c r="G48" s="21">
        <f>D48*G47</f>
        <v>66621.723837666679</v>
      </c>
    </row>
    <row r="49" spans="1:9" ht="11.25" customHeight="1" x14ac:dyDescent="0.15">
      <c r="A49" s="327"/>
      <c r="B49" s="328"/>
      <c r="C49" s="55">
        <v>2018</v>
      </c>
      <c r="D49" s="52">
        <f>G38</f>
        <v>970767.39320000005</v>
      </c>
      <c r="E49" s="22">
        <f t="shared" ref="E49:E52" si="11">D49*0.2</f>
        <v>194153.47864000002</v>
      </c>
      <c r="F49" s="22">
        <f t="shared" ref="F49:F52" si="12">D49*0.8</f>
        <v>776613.91456000006</v>
      </c>
      <c r="G49" s="23">
        <f>D49*G47</f>
        <v>67953.717524000007</v>
      </c>
    </row>
    <row r="50" spans="1:9" ht="11.25" customHeight="1" x14ac:dyDescent="0.15">
      <c r="A50" s="327"/>
      <c r="B50" s="328"/>
      <c r="C50" s="55">
        <v>2019</v>
      </c>
      <c r="D50" s="52">
        <f>G39</f>
        <v>1024422.4939</v>
      </c>
      <c r="E50" s="22">
        <f t="shared" si="11"/>
        <v>204884.49878000002</v>
      </c>
      <c r="F50" s="22">
        <f t="shared" si="12"/>
        <v>819537.99512000009</v>
      </c>
      <c r="G50" s="23">
        <f>D50*G47</f>
        <v>71709.574573000005</v>
      </c>
    </row>
    <row r="51" spans="1:9" ht="11.25" customHeight="1" x14ac:dyDescent="0.15">
      <c r="A51" s="327"/>
      <c r="B51" s="328"/>
      <c r="C51" s="55">
        <v>2020</v>
      </c>
      <c r="D51" s="52">
        <f>G40</f>
        <v>1024127.2987</v>
      </c>
      <c r="E51" s="22">
        <f t="shared" si="11"/>
        <v>204825.45974000002</v>
      </c>
      <c r="F51" s="22">
        <f t="shared" si="12"/>
        <v>819301.83896000008</v>
      </c>
      <c r="G51" s="23">
        <f>D51*G47</f>
        <v>71688.910909000013</v>
      </c>
    </row>
    <row r="52" spans="1:9" ht="11.25" customHeight="1" thickBot="1" x14ac:dyDescent="0.2">
      <c r="A52" s="327"/>
      <c r="B52" s="328"/>
      <c r="C52" s="56">
        <v>2021</v>
      </c>
      <c r="D52" s="57">
        <f>G41</f>
        <v>1016698.8247</v>
      </c>
      <c r="E52" s="58">
        <f t="shared" si="11"/>
        <v>203339.76494000002</v>
      </c>
      <c r="F52" s="58">
        <f t="shared" si="12"/>
        <v>813359.05976000009</v>
      </c>
      <c r="G52" s="59">
        <f>D52*G47</f>
        <v>71168.917729000008</v>
      </c>
    </row>
    <row r="53" spans="1:9" ht="11.25" customHeight="1" thickTop="1" thickBot="1" x14ac:dyDescent="0.2">
      <c r="A53" s="329"/>
      <c r="B53" s="330"/>
      <c r="C53" s="60" t="s">
        <v>24</v>
      </c>
      <c r="D53" s="61">
        <f>SUM(D48:D52)</f>
        <v>4987754.9224666674</v>
      </c>
      <c r="E53" s="61">
        <f t="shared" ref="E53:G53" si="13">SUM(E48:E52)</f>
        <v>997550.9844933335</v>
      </c>
      <c r="F53" s="61">
        <f t="shared" si="13"/>
        <v>3990203.937973334</v>
      </c>
      <c r="G53" s="62">
        <f t="shared" si="13"/>
        <v>349142.84457266668</v>
      </c>
      <c r="I53" s="22">
        <v>353618.18199999997</v>
      </c>
    </row>
    <row r="54" spans="1:9" ht="11.25" customHeight="1" x14ac:dyDescent="0.15">
      <c r="A54" s="340" t="s">
        <v>97</v>
      </c>
      <c r="B54" s="340"/>
      <c r="C54" s="340"/>
      <c r="D54" s="340"/>
      <c r="E54" s="340"/>
      <c r="F54" s="340"/>
      <c r="G54" s="340"/>
      <c r="I54" s="232"/>
    </row>
    <row r="55" spans="1:9" ht="11.25" customHeight="1" thickBot="1" x14ac:dyDescent="0.2"/>
    <row r="56" spans="1:9" ht="11.25" customHeight="1" x14ac:dyDescent="0.15">
      <c r="A56" s="296" t="s">
        <v>95</v>
      </c>
      <c r="B56" s="297"/>
      <c r="C56" s="72">
        <v>2017</v>
      </c>
      <c r="D56" s="66" t="s">
        <v>41</v>
      </c>
      <c r="E56" s="67">
        <f>F48+G48</f>
        <v>828012.85341100011</v>
      </c>
    </row>
    <row r="57" spans="1:9" ht="11.25" customHeight="1" x14ac:dyDescent="0.15">
      <c r="A57" s="298"/>
      <c r="B57" s="299"/>
      <c r="C57" s="73">
        <v>2018</v>
      </c>
      <c r="D57" s="63" t="s">
        <v>43</v>
      </c>
      <c r="E57" s="68">
        <f t="shared" ref="E57:E60" si="14">F49+G49</f>
        <v>844567.63208400004</v>
      </c>
    </row>
    <row r="58" spans="1:9" ht="11.25" customHeight="1" x14ac:dyDescent="0.15">
      <c r="A58" s="298"/>
      <c r="B58" s="299"/>
      <c r="C58" s="74">
        <v>2019</v>
      </c>
      <c r="D58" s="64" t="s">
        <v>42</v>
      </c>
      <c r="E58" s="68">
        <f t="shared" si="14"/>
        <v>891247.56969300006</v>
      </c>
    </row>
    <row r="59" spans="1:9" ht="11.25" customHeight="1" x14ac:dyDescent="0.15">
      <c r="A59" s="298"/>
      <c r="B59" s="299"/>
      <c r="C59" s="75">
        <v>2020</v>
      </c>
      <c r="D59" s="65" t="s">
        <v>44</v>
      </c>
      <c r="E59" s="68">
        <f t="shared" si="14"/>
        <v>890990.74986900005</v>
      </c>
    </row>
    <row r="60" spans="1:9" ht="11.25" customHeight="1" thickBot="1" x14ac:dyDescent="0.2">
      <c r="A60" s="298"/>
      <c r="B60" s="299"/>
      <c r="C60" s="76">
        <v>2021</v>
      </c>
      <c r="D60" s="69" t="s">
        <v>45</v>
      </c>
      <c r="E60" s="70">
        <f t="shared" si="14"/>
        <v>884527.97748900007</v>
      </c>
    </row>
    <row r="61" spans="1:9" ht="11.25" customHeight="1" thickBot="1" x14ac:dyDescent="0.2">
      <c r="A61" s="300"/>
      <c r="B61" s="301"/>
      <c r="C61" s="302" t="s">
        <v>40</v>
      </c>
      <c r="D61" s="303"/>
      <c r="E61" s="71">
        <f>SUM(E56:E60)</f>
        <v>4339346.7825460006</v>
      </c>
      <c r="I61" s="22"/>
    </row>
    <row r="63" spans="1:9" ht="11.25" customHeight="1" x14ac:dyDescent="0.15">
      <c r="C63" s="364" t="s">
        <v>98</v>
      </c>
      <c r="D63" s="364"/>
      <c r="E63" s="22">
        <f>'T1 - Sans réduction'!E56</f>
        <v>883634.85341100011</v>
      </c>
      <c r="F63" s="3" t="s">
        <v>99</v>
      </c>
      <c r="G63" s="22">
        <f>'T1 - Sans réduction'!E61</f>
        <v>4394968.7825460006</v>
      </c>
    </row>
    <row r="64" spans="1:9" ht="11.25" customHeight="1" x14ac:dyDescent="0.15">
      <c r="C64" s="364" t="s">
        <v>100</v>
      </c>
      <c r="D64" s="364"/>
      <c r="E64" s="231">
        <v>55622</v>
      </c>
    </row>
    <row r="65" spans="1:7" ht="11.25" customHeight="1" x14ac:dyDescent="0.15">
      <c r="C65" s="364" t="s">
        <v>101</v>
      </c>
      <c r="D65" s="364"/>
      <c r="E65" s="233">
        <f>E63-E64</f>
        <v>828012.85341100011</v>
      </c>
      <c r="F65" s="3" t="s">
        <v>102</v>
      </c>
      <c r="G65" s="52">
        <f>G63-E64</f>
        <v>4339346.7825460006</v>
      </c>
    </row>
    <row r="66" spans="1:7" ht="11.25" customHeight="1" x14ac:dyDescent="0.15">
      <c r="C66" s="364" t="s">
        <v>103</v>
      </c>
      <c r="D66" s="364"/>
      <c r="E66" s="234">
        <f>E65/E63</f>
        <v>0.93705318459849296</v>
      </c>
    </row>
    <row r="68" spans="1:7" ht="11.25" customHeight="1" x14ac:dyDescent="0.15">
      <c r="A68" s="365" t="s">
        <v>104</v>
      </c>
      <c r="B68" s="365"/>
      <c r="C68" s="365"/>
      <c r="D68" s="365"/>
      <c r="E68" s="365"/>
      <c r="F68" s="365"/>
      <c r="G68" s="365"/>
    </row>
    <row r="69" spans="1:7" ht="11.25" customHeight="1" x14ac:dyDescent="0.15">
      <c r="A69" s="364"/>
      <c r="B69" s="364"/>
      <c r="C69" s="364"/>
      <c r="D69" s="364"/>
      <c r="E69" s="364"/>
      <c r="F69" s="364"/>
      <c r="G69" s="364"/>
    </row>
    <row r="70" spans="1:7" ht="11.25" customHeight="1" x14ac:dyDescent="0.15">
      <c r="A70" s="364"/>
      <c r="B70" s="364"/>
      <c r="C70" s="364"/>
      <c r="D70" s="364"/>
      <c r="E70" s="364"/>
      <c r="F70" s="364"/>
      <c r="G70" s="364"/>
    </row>
    <row r="71" spans="1:7" ht="11.25" customHeight="1" x14ac:dyDescent="0.15">
      <c r="A71" s="364"/>
      <c r="B71" s="364"/>
      <c r="C71" s="364"/>
      <c r="D71" s="364"/>
      <c r="E71" s="364"/>
      <c r="F71" s="364"/>
      <c r="G71" s="364"/>
    </row>
    <row r="72" spans="1:7" ht="11.25" customHeight="1" x14ac:dyDescent="0.15">
      <c r="A72" s="364"/>
      <c r="B72" s="364"/>
      <c r="C72" s="364"/>
      <c r="D72" s="364"/>
      <c r="E72" s="364"/>
      <c r="F72" s="364"/>
      <c r="G72" s="364"/>
    </row>
    <row r="73" spans="1:7" ht="11.25" customHeight="1" x14ac:dyDescent="0.15">
      <c r="A73" s="364"/>
      <c r="B73" s="364"/>
      <c r="C73" s="364"/>
      <c r="D73" s="364"/>
      <c r="E73" s="364"/>
      <c r="F73" s="364"/>
      <c r="G73" s="364"/>
    </row>
    <row r="74" spans="1:7" ht="11.25" customHeight="1" x14ac:dyDescent="0.15">
      <c r="A74" s="364"/>
      <c r="B74" s="364"/>
      <c r="C74" s="364"/>
      <c r="D74" s="364"/>
      <c r="E74" s="364"/>
      <c r="F74" s="364"/>
      <c r="G74" s="364"/>
    </row>
    <row r="75" spans="1:7" ht="11.25" customHeight="1" x14ac:dyDescent="0.15">
      <c r="A75" s="364"/>
      <c r="B75" s="364"/>
      <c r="C75" s="364"/>
      <c r="D75" s="364"/>
      <c r="E75" s="364"/>
      <c r="F75" s="364"/>
      <c r="G75" s="364"/>
    </row>
    <row r="76" spans="1:7" ht="11.25" customHeight="1" x14ac:dyDescent="0.15">
      <c r="A76" s="364"/>
      <c r="B76" s="364"/>
      <c r="C76" s="364"/>
      <c r="D76" s="364"/>
      <c r="E76" s="364"/>
      <c r="F76" s="364"/>
      <c r="G76" s="364"/>
    </row>
    <row r="77" spans="1:7" ht="11.25" customHeight="1" x14ac:dyDescent="0.15">
      <c r="A77" s="364"/>
      <c r="B77" s="364"/>
      <c r="C77" s="364"/>
      <c r="D77" s="364"/>
      <c r="E77" s="364"/>
      <c r="F77" s="364"/>
      <c r="G77" s="364"/>
    </row>
    <row r="78" spans="1:7" ht="11.25" customHeight="1" x14ac:dyDescent="0.15">
      <c r="A78" s="364"/>
      <c r="B78" s="364"/>
      <c r="C78" s="364"/>
      <c r="D78" s="364"/>
      <c r="E78" s="364"/>
      <c r="F78" s="364"/>
      <c r="G78" s="364"/>
    </row>
    <row r="79" spans="1:7" ht="11.25" customHeight="1" x14ac:dyDescent="0.15">
      <c r="A79" s="364"/>
      <c r="B79" s="364"/>
      <c r="C79" s="364"/>
      <c r="D79" s="364"/>
      <c r="E79" s="364"/>
      <c r="F79" s="364"/>
      <c r="G79" s="364"/>
    </row>
  </sheetData>
  <mergeCells count="31">
    <mergeCell ref="A1:G1"/>
    <mergeCell ref="I1:I3"/>
    <mergeCell ref="J1:J3"/>
    <mergeCell ref="K1:K3"/>
    <mergeCell ref="A4:A9"/>
    <mergeCell ref="B4:B8"/>
    <mergeCell ref="D29:E29"/>
    <mergeCell ref="D30:E30"/>
    <mergeCell ref="D31:E31"/>
    <mergeCell ref="D32:E32"/>
    <mergeCell ref="D33:E33"/>
    <mergeCell ref="A10:B15"/>
    <mergeCell ref="A16:B21"/>
    <mergeCell ref="A22:A36"/>
    <mergeCell ref="B22:B28"/>
    <mergeCell ref="B29:B35"/>
    <mergeCell ref="D34:E34"/>
    <mergeCell ref="A37:B42"/>
    <mergeCell ref="A44:C44"/>
    <mergeCell ref="A46:B53"/>
    <mergeCell ref="C46:C47"/>
    <mergeCell ref="D46:D47"/>
    <mergeCell ref="C66:D66"/>
    <mergeCell ref="A68:G68"/>
    <mergeCell ref="A69:G79"/>
    <mergeCell ref="A54:G54"/>
    <mergeCell ref="A56:B61"/>
    <mergeCell ref="C61:D61"/>
    <mergeCell ref="C63:D63"/>
    <mergeCell ref="C64:D64"/>
    <mergeCell ref="C65:D65"/>
  </mergeCells>
  <pageMargins left="0.25" right="0.25" top="0.75" bottom="0.75" header="0.3" footer="0.3"/>
  <pageSetup paperSize="9" scale="85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BC31892691434486DAB9D722EEBCD9" ma:contentTypeVersion="0" ma:contentTypeDescription="Crée un document." ma:contentTypeScope="" ma:versionID="af322d881a7e373b13ee1eb6315fb5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09c1ba23edfaa45a5e9d385267c9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8BE57-7C82-4B13-B9C8-D1D6F82F42C5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0BFC99-57FF-4E0D-ABC0-64D08725C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48B47E-D6A4-4F24-866D-5BFF0AF92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Referenties</vt:lpstr>
      <vt:lpstr>T1 - Sans réduction</vt:lpstr>
      <vt:lpstr>T1 - Budget voor MB + Reductie</vt:lpstr>
      <vt:lpstr>Referenties!Zone_d_impression</vt:lpstr>
      <vt:lpstr>'T1 - Budget voor MB + Reductie'!Zone_d_impression</vt:lpstr>
      <vt:lpstr>'T1 - Sans réduction'!Zone_d_impression</vt:lpstr>
    </vt:vector>
  </TitlesOfParts>
  <Company>FOD Buitenlandse Zaken / SPF Affaires Etrangeres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Hove Aubry - D3.3</dc:creator>
  <cp:lastModifiedBy>Coppens Mara - D3.1</cp:lastModifiedBy>
  <cp:lastPrinted>2017-02-06T17:36:12Z</cp:lastPrinted>
  <dcterms:created xsi:type="dcterms:W3CDTF">2017-01-19T09:38:20Z</dcterms:created>
  <dcterms:modified xsi:type="dcterms:W3CDTF">2017-02-07T16:24:17Z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aaf9081d-ec91-48e3-b72e-a5710ad5b988</vt:lpwstr>
  </property>
  <property fmtid="{D5CDD505-2E9C-101B-9397-08002B2CF9AE}" pid="3" name="ContentTypeId">
    <vt:lpwstr>0x01010012BC31892691434486DAB9D722EEBCD9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